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tabRatio="906" activeTab="0"/>
  </bookViews>
  <sheets>
    <sheet name="FP Ril 01.07.-31.12.23." sheetId="1" r:id="rId1"/>
    <sheet name="PLAN PRIHODA 1.7.-31.12.23." sheetId="2" r:id="rId2"/>
    <sheet name="OPĆI DIO 1.7.-31.12.23." sheetId="3" r:id="rId3"/>
  </sheets>
  <definedNames>
    <definedName name="_xlnm.Print_Titles" localSheetId="0">'FP Ril 01.07.-31.12.23.'!$3:$3</definedName>
  </definedNames>
  <calcPr fullCalcOnLoad="1"/>
</workbook>
</file>

<file path=xl/sharedStrings.xml><?xml version="1.0" encoding="utf-8"?>
<sst xmlns="http://schemas.openxmlformats.org/spreadsheetml/2006/main" count="419" uniqueCount="180">
  <si>
    <t>Vlastiti prihodi</t>
  </si>
  <si>
    <t>Prihodi i primici</t>
  </si>
  <si>
    <t>Ukupno</t>
  </si>
  <si>
    <t>Naziv računa</t>
  </si>
  <si>
    <t>UKUPNO A/Tpr./Kpr.</t>
  </si>
  <si>
    <t>Sveukupno KP</t>
  </si>
  <si>
    <t>Obrazac JLP(R)S FP-RiI</t>
  </si>
  <si>
    <t>Vlastiti prihodi - Prihodi ostvareni obavljanjem osnovnih i ostalih poslova vlastite djelatnosti</t>
  </si>
  <si>
    <t>Račun 
rashoda/
izdatka</t>
  </si>
  <si>
    <t>GRAD PULA</t>
  </si>
  <si>
    <t>Prihodi po posebnim propisima</t>
  </si>
  <si>
    <t>Materijalni rashodi</t>
  </si>
  <si>
    <t>Službena putovanja</t>
  </si>
  <si>
    <t>Naknade za prijevoz</t>
  </si>
  <si>
    <t>Stručno usavršavanje zap.</t>
  </si>
  <si>
    <t>Uredski materijal i ostali mater.</t>
  </si>
  <si>
    <t>Energija</t>
  </si>
  <si>
    <t>Mat.i dijelovi za tek.i inv.održ</t>
  </si>
  <si>
    <t>Sitan inventar i auto gume</t>
  </si>
  <si>
    <t>Službena i radna odjeća</t>
  </si>
  <si>
    <t>Usluge telefona,pošte i pr.</t>
  </si>
  <si>
    <t>Usluge tekućeg i inv.održav.</t>
  </si>
  <si>
    <t>Usluge promidžbe i infor</t>
  </si>
  <si>
    <t>Komunalne usluge</t>
  </si>
  <si>
    <t>Zakupnine i najamnine</t>
  </si>
  <si>
    <t>Zdravstvene usluge</t>
  </si>
  <si>
    <t>Intelektualne i osobne usluge</t>
  </si>
  <si>
    <t>Računalne usluge</t>
  </si>
  <si>
    <t>Ostale usluge</t>
  </si>
  <si>
    <t>Premije osiguranja</t>
  </si>
  <si>
    <t>Reprezentacija</t>
  </si>
  <si>
    <t>Članarine</t>
  </si>
  <si>
    <t>pristojbe i naknade</t>
  </si>
  <si>
    <t>Ostali nespomenuti rashodi</t>
  </si>
  <si>
    <t>Rashodi za nabavu pr.dug.im</t>
  </si>
  <si>
    <t>Uredska oprema i namještaj</t>
  </si>
  <si>
    <t>Plaće</t>
  </si>
  <si>
    <t>Plaće za redovan rad</t>
  </si>
  <si>
    <t>Ostali rashodi za zaposlene</t>
  </si>
  <si>
    <t>Doprinosi za zdr.osig.</t>
  </si>
  <si>
    <t>Doprinosi za zapošljavanje</t>
  </si>
  <si>
    <t>Zdravstvene  usluge</t>
  </si>
  <si>
    <t>Materijal i sirovine</t>
  </si>
  <si>
    <t>Knjige</t>
  </si>
  <si>
    <t>Intelektualne usluge</t>
  </si>
  <si>
    <t>Sportska i glazbena oprema</t>
  </si>
  <si>
    <t>Državni proračun</t>
  </si>
  <si>
    <t>Ostale usluge za kom.-prije.učenika</t>
  </si>
  <si>
    <t>Zdravstvene usluge-sistematski</t>
  </si>
  <si>
    <t>Naknade troškova osobama izvan radnog odnosa</t>
  </si>
  <si>
    <t>POMOĆI (decentral)</t>
  </si>
  <si>
    <t>Pomoći OPĆINE</t>
  </si>
  <si>
    <t>Pomoći ŽUPANIJA</t>
  </si>
  <si>
    <t>Prihodi za pos.namjene HZZ</t>
  </si>
  <si>
    <t>Prihodi od nefinanc. imovine</t>
  </si>
  <si>
    <t xml:space="preserve">Prihodi od </t>
  </si>
  <si>
    <t>nefinanc.imovine</t>
  </si>
  <si>
    <t>Prihodi po posebnim propisima - sufinanciranje</t>
  </si>
  <si>
    <t>materijalni rashodi</t>
  </si>
  <si>
    <t xml:space="preserve">Grad Pula </t>
  </si>
  <si>
    <t>Donacije</t>
  </si>
  <si>
    <t>POMOĆI OPĆINA LIŽNJAN        (Pb Muntić)</t>
  </si>
  <si>
    <t>DECENTRALIZACIJA</t>
  </si>
  <si>
    <t>Opći prihodi i primici-MATER.TROŠKOVI</t>
  </si>
  <si>
    <t>Opći prihodi i primici-ENERGIJA</t>
  </si>
  <si>
    <t>Opći prihodi i primici-PRIJEVOZ UČENIKA</t>
  </si>
  <si>
    <t>Opći prihodi i primici-HITNE INTERV</t>
  </si>
  <si>
    <t>Opći prihodi i primici-SISTEM.PREGLEDI</t>
  </si>
  <si>
    <t>PRODUŽENI BORAVAK</t>
  </si>
  <si>
    <t>PB Opći prihodi i primici - GRAD PULA</t>
  </si>
  <si>
    <t>PB Prihodi od sufinanciranja</t>
  </si>
  <si>
    <t>PB tekuće pomoći iz općinskih proračuna</t>
  </si>
  <si>
    <t>REDOVAN PROGRAM</t>
  </si>
  <si>
    <t>Opći prihodi i primici (GRAD PULA)</t>
  </si>
  <si>
    <t>Prihodi po posebnim propisima-sufinanciranje</t>
  </si>
  <si>
    <t>Ostali proračuni - ŽUPANIJA</t>
  </si>
  <si>
    <t>Ostali proračuni - OPĆINE</t>
  </si>
  <si>
    <t>Ostali proračuni -POMOĆI-OPĆINA LIŽNJAN (PB Muntić)</t>
  </si>
  <si>
    <t>SOCIJALNA SKRB</t>
  </si>
  <si>
    <t>MT</t>
  </si>
  <si>
    <t>Uređaji,strojevi i oprema</t>
  </si>
  <si>
    <t>Komunikacijska oprema</t>
  </si>
  <si>
    <t>Rashodi za nabavu nepr.dug.Im</t>
  </si>
  <si>
    <t>Licence</t>
  </si>
  <si>
    <t>PRIHODI UKUPNO</t>
  </si>
  <si>
    <t>PRIHODI POSLOVANJA</t>
  </si>
  <si>
    <t>PRIHODI OD NEFINANCIJSKE IMOVINE</t>
  </si>
  <si>
    <t>RASHODI UKUPNO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</si>
  <si>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</si>
  <si>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</si>
  <si>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</si>
  <si>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</si>
  <si>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</si>
  <si>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</si>
  <si>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</si>
  <si>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</si>
  <si>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</si>
  <si>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</si>
  <si>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</si>
  <si>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Prihodi za posebne namjene</t>
  </si>
  <si>
    <t>Pomoći</t>
  </si>
  <si>
    <t xml:space="preserve">Donacije </t>
  </si>
  <si>
    <t>Prihodi od nefinancijske imovine i nadoknade šteta s osnova osiguranja</t>
  </si>
  <si>
    <t>Ukupno (po izvorima)</t>
  </si>
  <si>
    <t>Prihodi po pos.prop sufinac-POMOĆNICI</t>
  </si>
  <si>
    <t>Ostale naknade tr.zaposl</t>
  </si>
  <si>
    <t>POMOĆI (DECENT)</t>
  </si>
  <si>
    <t>63414 HZZ</t>
  </si>
  <si>
    <t>RAVNATELJICA:</t>
  </si>
  <si>
    <t>Alma Tomljanović, prof.</t>
  </si>
  <si>
    <t>_____________________________</t>
  </si>
  <si>
    <t xml:space="preserve"> </t>
  </si>
  <si>
    <t xml:space="preserve">POMOĆNICI U NASTAVI </t>
  </si>
  <si>
    <t xml:space="preserve">GRAD PULA </t>
  </si>
  <si>
    <t>67111-pomoćnici</t>
  </si>
  <si>
    <t>Naknade član.povjere</t>
  </si>
  <si>
    <t>Ostali građ.objekti</t>
  </si>
  <si>
    <t>Mat i sirovine-ŠK.SHEMA</t>
  </si>
  <si>
    <t>Socijalna skrb -grad pula</t>
  </si>
  <si>
    <t>67111-šk.shema</t>
  </si>
  <si>
    <t>Naknade kućanstvima</t>
  </si>
  <si>
    <t>Plaća za prekovremeni rad</t>
  </si>
  <si>
    <t>Plaća za pos.,smjen.,kom.</t>
  </si>
  <si>
    <t>Pristojbe i naknade</t>
  </si>
  <si>
    <t>MZO PLAĆE</t>
  </si>
  <si>
    <t>Državni proračun - plaće</t>
  </si>
  <si>
    <t>Donacije Zaklada Hrv za djecu</t>
  </si>
  <si>
    <t xml:space="preserve">Mat i sirovine-ZAKLADA HRV </t>
  </si>
  <si>
    <t>Nakn gr i kuć u novcu</t>
  </si>
  <si>
    <t>VIŠAK sufinanciranje</t>
  </si>
  <si>
    <t>66312 Zakl.Hrv za dj</t>
  </si>
  <si>
    <t>Procjena 
2024.</t>
  </si>
  <si>
    <t>PROCJENA 2024.</t>
  </si>
  <si>
    <t>PROCJENA 2024</t>
  </si>
  <si>
    <t>Troškovi sudskih postupaka</t>
  </si>
  <si>
    <t>Zatezne kamate</t>
  </si>
  <si>
    <t>Višak SUFINACIRANJE</t>
  </si>
  <si>
    <t xml:space="preserve">U Puli, </t>
  </si>
  <si>
    <t>Ur.br.:</t>
  </si>
  <si>
    <t xml:space="preserve">Klasa: </t>
  </si>
  <si>
    <t>Pomoći  POMOĆNICI</t>
  </si>
  <si>
    <t>Pula, 43.ISTARSKE DIVIZIJE 5</t>
  </si>
  <si>
    <t>Plan 
2023.</t>
  </si>
  <si>
    <t>Procjena 
2025.</t>
  </si>
  <si>
    <t>PLAN 
2023.</t>
  </si>
  <si>
    <t>PROCJENA 2025.</t>
  </si>
  <si>
    <t>PROCJENA 2025</t>
  </si>
  <si>
    <t>GRAD PULA-POMOĆNICI U PB</t>
  </si>
  <si>
    <t>PB Opći prihodi i primici - GRAD PULA-POMOĆN.U PB</t>
  </si>
  <si>
    <t>Državni proračun-ŠK.SHEMA</t>
  </si>
  <si>
    <t>Pomoći  POMOĆNICI-Zaj.do znanja 4</t>
  </si>
  <si>
    <t>Program:     4002 OBRAZOVANJE DO STANDARDA</t>
  </si>
  <si>
    <t>Aktivnost:  A402001 Decentralizirane funkcije osnovnoškolskog obrazovanja</t>
  </si>
  <si>
    <t>Aktivnost:  A402002 Administrativno, tehničko i stručno osoblje</t>
  </si>
  <si>
    <t>OŠ ŠIJANA PULA</t>
  </si>
  <si>
    <t>Program:     4003 OBRAZOVANJE IZNAD STANDARDA</t>
  </si>
  <si>
    <t>Aktivnost:  A403002 Produženi boravak u osnovnim školama</t>
  </si>
  <si>
    <t>Aktivnost:  A403005 Redovni program odgoja i obrazovanja</t>
  </si>
  <si>
    <t>Program:     4007 SOCIJALNI PROGRAM</t>
  </si>
  <si>
    <t>Aktivnost:  A407001 Pomoć socijalno ugroženoj kategoriji građana</t>
  </si>
  <si>
    <t>Prijedlog plana 
za 2023.</t>
  </si>
  <si>
    <t>Projekcija plana
za 2024.</t>
  </si>
  <si>
    <t>Projekcija plana 
za 2025.</t>
  </si>
  <si>
    <t>GRAD PULA  - POM.U NASTAVI</t>
  </si>
  <si>
    <t>Opći prihodi i primici-KNJIGE</t>
  </si>
  <si>
    <t>PB Državni proračun</t>
  </si>
  <si>
    <t>GRAD PULA -OPĆI PiP GRAĐANSKI ODGOJ I</t>
  </si>
  <si>
    <r>
      <t xml:space="preserve">Tekući projekt T403012 Pomoćnici u nastavi-Zaj.do znanja 4 </t>
    </r>
    <r>
      <rPr>
        <b/>
        <u val="single"/>
        <sz val="11"/>
        <rFont val="Arial"/>
        <family val="2"/>
      </rPr>
      <t>(plaća za 06/23-isplata u 07/23)</t>
    </r>
  </si>
  <si>
    <t>Ukupno prihodi i primici za 2023.</t>
  </si>
  <si>
    <t>PLAN PRIHODA I PRIMITAKA OŠ ŠIJANA  (01.07.-31.12.23.)</t>
  </si>
  <si>
    <t>01.07.-31.12.2023.</t>
  </si>
  <si>
    <t xml:space="preserve">PRIJEDLOG REBALANSA OŠ ŠIJANA  ZA RAZDOBLJE              01.07.-31.12.2023.                                                                                                                                               </t>
  </si>
  <si>
    <t>400-04/23-01/01</t>
  </si>
  <si>
    <t>08.11.2023.</t>
  </si>
  <si>
    <r>
      <t>Prijedlog 2.REBALANSA za 2023.godinu</t>
    </r>
    <r>
      <rPr>
        <b/>
        <sz val="12"/>
        <rFont val="Arial"/>
        <family val="2"/>
      </rPr>
      <t xml:space="preserve"> </t>
    </r>
    <r>
      <rPr>
        <b/>
        <u val="single"/>
        <sz val="12"/>
        <rFont val="Arial"/>
        <family val="2"/>
      </rPr>
      <t xml:space="preserve">(01.07.-31.12.2023.) </t>
    </r>
    <r>
      <rPr>
        <b/>
        <sz val="11"/>
        <rFont val="Arial"/>
        <family val="2"/>
      </rPr>
      <t>- Plan rashoda i izdataka</t>
    </r>
    <r>
      <rPr>
        <b/>
        <u val="single"/>
        <sz val="11"/>
        <rFont val="Arial"/>
        <family val="2"/>
      </rPr>
      <t xml:space="preserve"> (u eurima) </t>
    </r>
  </si>
  <si>
    <t>POMOĆNICI U NASTAVI -Pomoći</t>
  </si>
  <si>
    <t>2163-7-11/23-2</t>
  </si>
  <si>
    <t>Pomoćnici u nastavi - plaća 06/23 - isplata u 07/23 i plaće od 09/2023 (9, 10 i 11/2023)</t>
  </si>
  <si>
    <t>Aktivnost:  Program KAPITALNA ULAGANJA</t>
  </si>
  <si>
    <t>Rashodi za nabavu nefin.imovine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</si>
</sst>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Da&quot;;&quot;Da&quot;;&quot;Ne&quot;"/>
    <numFmt numFmtId="181" formatCode="&quot;Istina&quot;;&quot;Istina&quot;;&quot;Laž&quot;"/>
    <numFmt numFmtId="182" formatCode="&quot;Uključeno&quot;;&quot;Uključeno&quot;;&quot;Isključeno&quot;"/>
    <numFmt numFmtId="183" formatCode="#,##0.0"/>
    <numFmt numFmtId="184" formatCode="0.0%"/>
    <numFmt numFmtId="185" formatCode="_(* #,##0.000_);_(* \(#,##0.000\);_(* &quot;-&quot;??_);_(@_)"/>
    <numFmt numFmtId="186" formatCode="_(* #,##0.0_);_(* \(#,##0.0\);_(* &quot;-&quot;??_);_(@_)"/>
    <numFmt numFmtId="187" formatCode="_(* #,##0_);_(* \(#,##0\);_(* &quot;-&quot;??_);_(@_)"/>
    <numFmt numFmtId="188" formatCode="_(* #,##0.0000_);_(* \(#,##0.0000\);_(* &quot;-&quot;??_);_(@_)"/>
    <numFmt numFmtId="189" formatCode="&quot;Istinito&quot;;&quot;Istinito&quot;;&quot;Neistinito&quot;"/>
    <numFmt numFmtId="190" formatCode="[$€-2]\ #,##0.00_);[Red]\([$€-2]\ #,##0.00\)"/>
    <numFmt numFmtId="191" formatCode="#,##0.000"/>
    <numFmt numFmtId="192" formatCode="#,##0.0000"/>
    <numFmt numFmtId="193" formatCode="#,##0.00\ _k_n"/>
  </numFmts>
  <fonts count="74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u val="single"/>
      <sz val="11"/>
      <name val="Arial"/>
      <family val="2"/>
    </font>
    <font>
      <b/>
      <i/>
      <u val="single"/>
      <sz val="14"/>
      <name val="Arial"/>
      <family val="2"/>
    </font>
    <font>
      <b/>
      <u val="single"/>
      <sz val="11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b/>
      <sz val="12"/>
      <name val="Times New Roman"/>
      <family val="1"/>
    </font>
    <font>
      <b/>
      <u val="singleAccounting"/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20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0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b/>
      <sz val="12"/>
      <color indexed="8"/>
      <name val="Times New Roman"/>
      <family val="2"/>
    </font>
    <font>
      <sz val="12"/>
      <color indexed="62"/>
      <name val="Times New Roman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b/>
      <u val="single"/>
      <sz val="11"/>
      <color indexed="10"/>
      <name val="Arial"/>
      <family val="2"/>
    </font>
    <font>
      <u val="single"/>
      <sz val="11"/>
      <color indexed="10"/>
      <name val="Arial"/>
      <family val="2"/>
    </font>
    <font>
      <b/>
      <sz val="11"/>
      <color indexed="10"/>
      <name val="Arial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sz val="12"/>
      <color rgb="FF9C000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9C6500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FF0000"/>
      <name val="Times New Roman"/>
      <family val="2"/>
    </font>
    <font>
      <b/>
      <sz val="12"/>
      <color theme="1"/>
      <name val="Times New Roman"/>
      <family val="2"/>
    </font>
    <font>
      <sz val="12"/>
      <color rgb="FF3F3F76"/>
      <name val="Times New Roman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u val="single"/>
      <sz val="11"/>
      <color rgb="FFFF0000"/>
      <name val="Arial"/>
      <family val="2"/>
    </font>
    <font>
      <u val="single"/>
      <sz val="11"/>
      <color rgb="FFFF0000"/>
      <name val="Arial"/>
      <family val="2"/>
    </font>
    <font>
      <b/>
      <sz val="11"/>
      <color rgb="FFFF0000"/>
      <name val="Arial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</fills>
  <borders count="4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tted">
        <color indexed="22"/>
      </right>
      <top style="thin"/>
      <bottom style="double"/>
    </border>
    <border>
      <left style="dotted">
        <color indexed="22"/>
      </left>
      <right style="dotted">
        <color indexed="22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tted">
        <color indexed="55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dotted">
        <color indexed="22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 style="dotted">
        <color indexed="22"/>
      </left>
      <right style="dotted">
        <color indexed="22"/>
      </right>
      <top style="double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0" fillId="20" borderId="1" applyNumberFormat="0" applyFont="0" applyAlignment="0" applyProtection="0"/>
    <xf numFmtId="0" fontId="51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2" fillId="28" borderId="2" applyNumberFormat="0" applyAlignment="0" applyProtection="0"/>
    <xf numFmtId="0" fontId="53" fillId="28" borderId="3" applyNumberFormat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9" fontId="0" fillId="0" borderId="0" applyFont="0" applyFill="0" applyBorder="0" applyAlignment="0" applyProtection="0"/>
    <xf numFmtId="0" fontId="60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61" fillId="31" borderId="8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32" borderId="3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wrapText="1"/>
    </xf>
    <xf numFmtId="3" fontId="3" fillId="0" borderId="10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1" fillId="0" borderId="12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1" fillId="0" borderId="0" xfId="0" applyNumberFormat="1" applyFont="1" applyBorder="1" applyAlignment="1" quotePrefix="1">
      <alignment horizontal="left"/>
    </xf>
    <xf numFmtId="0" fontId="1" fillId="0" borderId="13" xfId="0" applyNumberFormat="1" applyFont="1" applyBorder="1" applyAlignment="1">
      <alignment horizontal="center"/>
    </xf>
    <xf numFmtId="3" fontId="1" fillId="0" borderId="0" xfId="0" applyNumberFormat="1" applyFont="1" applyAlignment="1">
      <alignment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/>
    </xf>
    <xf numFmtId="3" fontId="2" fillId="0" borderId="0" xfId="0" applyNumberFormat="1" applyFont="1" applyFill="1" applyBorder="1" applyAlignment="1" quotePrefix="1">
      <alignment horizontal="left"/>
    </xf>
    <xf numFmtId="187" fontId="2" fillId="0" borderId="0" xfId="61" applyNumberFormat="1" applyFont="1" applyBorder="1" applyAlignment="1">
      <alignment/>
    </xf>
    <xf numFmtId="3" fontId="1" fillId="0" borderId="14" xfId="0" applyNumberFormat="1" applyFont="1" applyBorder="1" applyAlignment="1">
      <alignment horizontal="center" vertical="center" wrapText="1"/>
    </xf>
    <xf numFmtId="3" fontId="2" fillId="0" borderId="15" xfId="0" applyNumberFormat="1" applyFont="1" applyBorder="1" applyAlignment="1">
      <alignment vertical="center"/>
    </xf>
    <xf numFmtId="3" fontId="1" fillId="0" borderId="15" xfId="0" applyNumberFormat="1" applyFont="1" applyBorder="1" applyAlignment="1">
      <alignment vertical="center"/>
    </xf>
    <xf numFmtId="3" fontId="1" fillId="0" borderId="14" xfId="0" applyNumberFormat="1" applyFont="1" applyBorder="1" applyAlignment="1">
      <alignment vertical="center"/>
    </xf>
    <xf numFmtId="3" fontId="1" fillId="0" borderId="14" xfId="0" applyNumberFormat="1" applyFont="1" applyFill="1" applyBorder="1" applyAlignment="1">
      <alignment horizontal="center" vertical="center" wrapText="1"/>
    </xf>
    <xf numFmtId="3" fontId="1" fillId="0" borderId="14" xfId="0" applyNumberFormat="1" applyFont="1" applyBorder="1" applyAlignment="1" quotePrefix="1">
      <alignment horizontal="left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vertical="center"/>
    </xf>
    <xf numFmtId="0" fontId="2" fillId="0" borderId="15" xfId="0" applyNumberFormat="1" applyFont="1" applyBorder="1" applyAlignment="1">
      <alignment horizontal="left" vertical="center"/>
    </xf>
    <xf numFmtId="0" fontId="1" fillId="0" borderId="15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left" vertical="center"/>
    </xf>
    <xf numFmtId="0" fontId="2" fillId="0" borderId="14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 quotePrefix="1">
      <alignment horizontal="left" vertical="center"/>
    </xf>
    <xf numFmtId="0" fontId="1" fillId="0" borderId="14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/>
    </xf>
    <xf numFmtId="3" fontId="1" fillId="0" borderId="14" xfId="0" applyNumberFormat="1" applyFont="1" applyBorder="1" applyAlignment="1" quotePrefix="1">
      <alignment horizontal="center" vertical="center"/>
    </xf>
    <xf numFmtId="3" fontId="1" fillId="0" borderId="0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3" fontId="2" fillId="0" borderId="0" xfId="0" applyNumberFormat="1" applyFont="1" applyBorder="1" applyAlignment="1">
      <alignment wrapText="1"/>
    </xf>
    <xf numFmtId="3" fontId="6" fillId="0" borderId="0" xfId="0" applyNumberFormat="1" applyFont="1" applyBorder="1" applyAlignment="1">
      <alignment horizontal="left"/>
    </xf>
    <xf numFmtId="3" fontId="6" fillId="0" borderId="0" xfId="0" applyNumberFormat="1" applyFont="1" applyBorder="1" applyAlignment="1">
      <alignment/>
    </xf>
    <xf numFmtId="187" fontId="13" fillId="0" borderId="0" xfId="61" applyNumberFormat="1" applyFont="1" applyBorder="1" applyAlignment="1">
      <alignment/>
    </xf>
    <xf numFmtId="0" fontId="14" fillId="0" borderId="0" xfId="0" applyFont="1" applyAlignment="1">
      <alignment/>
    </xf>
    <xf numFmtId="3" fontId="66" fillId="0" borderId="0" xfId="0" applyNumberFormat="1" applyFont="1" applyAlignment="1">
      <alignment/>
    </xf>
    <xf numFmtId="3" fontId="8" fillId="0" borderId="16" xfId="0" applyNumberFormat="1" applyFont="1" applyBorder="1" applyAlignment="1">
      <alignment horizontal="left"/>
    </xf>
    <xf numFmtId="3" fontId="1" fillId="0" borderId="16" xfId="0" applyNumberFormat="1" applyFont="1" applyBorder="1" applyAlignment="1">
      <alignment horizontal="center" vertical="center"/>
    </xf>
    <xf numFmtId="3" fontId="1" fillId="0" borderId="16" xfId="0" applyNumberFormat="1" applyFont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left" wrapText="1"/>
    </xf>
    <xf numFmtId="3" fontId="66" fillId="0" borderId="0" xfId="0" applyNumberFormat="1" applyFont="1" applyBorder="1" applyAlignment="1">
      <alignment/>
    </xf>
    <xf numFmtId="0" fontId="67" fillId="0" borderId="0" xfId="0" applyFont="1" applyAlignment="1">
      <alignment/>
    </xf>
    <xf numFmtId="0" fontId="66" fillId="0" borderId="0" xfId="0" applyNumberFormat="1" applyFont="1" applyAlignment="1">
      <alignment horizontal="center"/>
    </xf>
    <xf numFmtId="0" fontId="66" fillId="0" borderId="0" xfId="0" applyNumberFormat="1" applyFont="1" applyAlignment="1">
      <alignment/>
    </xf>
    <xf numFmtId="3" fontId="66" fillId="0" borderId="0" xfId="0" applyNumberFormat="1" applyFont="1" applyAlignment="1">
      <alignment wrapText="1"/>
    </xf>
    <xf numFmtId="3" fontId="66" fillId="0" borderId="14" xfId="0" applyNumberFormat="1" applyFont="1" applyBorder="1" applyAlignment="1">
      <alignment/>
    </xf>
    <xf numFmtId="0" fontId="1" fillId="0" borderId="0" xfId="0" applyNumberFormat="1" applyFont="1" applyAlignment="1">
      <alignment horizontal="center" vertical="center"/>
    </xf>
    <xf numFmtId="3" fontId="1" fillId="0" borderId="0" xfId="0" applyNumberFormat="1" applyFont="1" applyBorder="1" applyAlignment="1">
      <alignment horizontal="left" vertical="center"/>
    </xf>
    <xf numFmtId="3" fontId="1" fillId="0" borderId="0" xfId="0" applyNumberFormat="1" applyFont="1" applyBorder="1" applyAlignment="1">
      <alignment horizontal="left" vertical="center" wrapText="1"/>
    </xf>
    <xf numFmtId="3" fontId="1" fillId="0" borderId="17" xfId="0" applyNumberFormat="1" applyFont="1" applyBorder="1" applyAlignment="1">
      <alignment horizontal="left" vertical="center"/>
    </xf>
    <xf numFmtId="3" fontId="1" fillId="0" borderId="13" xfId="0" applyNumberFormat="1" applyFont="1" applyFill="1" applyBorder="1" applyAlignment="1">
      <alignment horizontal="center" vertical="center" wrapText="1"/>
    </xf>
    <xf numFmtId="3" fontId="8" fillId="0" borderId="17" xfId="0" applyNumberFormat="1" applyFont="1" applyBorder="1" applyAlignment="1">
      <alignment horizontal="left" vertical="center"/>
    </xf>
    <xf numFmtId="3" fontId="9" fillId="0" borderId="0" xfId="0" applyNumberFormat="1" applyFont="1" applyAlignment="1">
      <alignment/>
    </xf>
    <xf numFmtId="3" fontId="1" fillId="0" borderId="14" xfId="0" applyNumberFormat="1" applyFont="1" applyBorder="1" applyAlignment="1">
      <alignment/>
    </xf>
    <xf numFmtId="3" fontId="8" fillId="0" borderId="0" xfId="0" applyNumberFormat="1" applyFont="1" applyBorder="1" applyAlignment="1">
      <alignment horizontal="left" vertical="center"/>
    </xf>
    <xf numFmtId="3" fontId="16" fillId="0" borderId="0" xfId="0" applyNumberFormat="1" applyFont="1" applyBorder="1" applyAlignment="1">
      <alignment horizontal="left" vertical="center"/>
    </xf>
    <xf numFmtId="3" fontId="17" fillId="0" borderId="0" xfId="0" applyNumberFormat="1" applyFont="1" applyAlignment="1">
      <alignment/>
    </xf>
    <xf numFmtId="3" fontId="3" fillId="0" borderId="0" xfId="0" applyNumberFormat="1" applyFont="1" applyBorder="1" applyAlignment="1">
      <alignment horizontal="left" vertical="center"/>
    </xf>
    <xf numFmtId="3" fontId="18" fillId="0" borderId="0" xfId="0" applyNumberFormat="1" applyFont="1" applyBorder="1" applyAlignment="1">
      <alignment horizontal="left" vertical="center"/>
    </xf>
    <xf numFmtId="3" fontId="1" fillId="0" borderId="10" xfId="0" applyNumberFormat="1" applyFont="1" applyBorder="1" applyAlignment="1">
      <alignment horizontal="left"/>
    </xf>
    <xf numFmtId="3" fontId="1" fillId="0" borderId="10" xfId="0" applyNumberFormat="1" applyFont="1" applyBorder="1" applyAlignment="1">
      <alignment/>
    </xf>
    <xf numFmtId="179" fontId="1" fillId="0" borderId="10" xfId="61" applyFont="1" applyBorder="1" applyAlignment="1">
      <alignment/>
    </xf>
    <xf numFmtId="3" fontId="1" fillId="0" borderId="18" xfId="0" applyNumberFormat="1" applyFont="1" applyBorder="1" applyAlignment="1">
      <alignment horizontal="left" vertical="center"/>
    </xf>
    <xf numFmtId="3" fontId="68" fillId="0" borderId="0" xfId="0" applyNumberFormat="1" applyFont="1" applyAlignment="1">
      <alignment/>
    </xf>
    <xf numFmtId="3" fontId="1" fillId="0" borderId="0" xfId="0" applyNumberFormat="1" applyFont="1" applyAlignment="1">
      <alignment vertical="center"/>
    </xf>
    <xf numFmtId="3" fontId="2" fillId="0" borderId="13" xfId="0" applyNumberFormat="1" applyFont="1" applyBorder="1" applyAlignment="1">
      <alignment/>
    </xf>
    <xf numFmtId="3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 quotePrefix="1">
      <alignment horizontal="left" vertical="center"/>
    </xf>
    <xf numFmtId="3" fontId="9" fillId="0" borderId="0" xfId="0" applyNumberFormat="1" applyFont="1" applyBorder="1" applyAlignment="1">
      <alignment vertical="center"/>
    </xf>
    <xf numFmtId="0" fontId="6" fillId="0" borderId="19" xfId="0" applyFont="1" applyBorder="1" applyAlignment="1">
      <alignment horizontal="left"/>
    </xf>
    <xf numFmtId="1" fontId="0" fillId="0" borderId="0" xfId="0" applyNumberFormat="1" applyFont="1" applyAlignment="1">
      <alignment wrapText="1"/>
    </xf>
    <xf numFmtId="1" fontId="19" fillId="33" borderId="20" xfId="0" applyNumberFormat="1" applyFont="1" applyFill="1" applyBorder="1" applyAlignment="1">
      <alignment horizontal="right" vertical="top" wrapText="1"/>
    </xf>
    <xf numFmtId="1" fontId="19" fillId="33" borderId="21" xfId="0" applyNumberFormat="1" applyFont="1" applyFill="1" applyBorder="1" applyAlignment="1">
      <alignment horizontal="left" wrapText="1"/>
    </xf>
    <xf numFmtId="0" fontId="19" fillId="0" borderId="22" xfId="0" applyFont="1" applyBorder="1" applyAlignment="1">
      <alignment vertical="center" wrapText="1"/>
    </xf>
    <xf numFmtId="0" fontId="19" fillId="0" borderId="23" xfId="0" applyFont="1" applyBorder="1" applyAlignment="1">
      <alignment vertical="center" wrapText="1"/>
    </xf>
    <xf numFmtId="1" fontId="0" fillId="33" borderId="24" xfId="0" applyNumberFormat="1" applyFont="1" applyFill="1" applyBorder="1" applyAlignment="1">
      <alignment horizontal="left" wrapText="1"/>
    </xf>
    <xf numFmtId="1" fontId="0" fillId="33" borderId="25" xfId="0" applyNumberFormat="1" applyFont="1" applyFill="1" applyBorder="1" applyAlignment="1">
      <alignment horizontal="left" wrapText="1"/>
    </xf>
    <xf numFmtId="3" fontId="19" fillId="0" borderId="25" xfId="0" applyNumberFormat="1" applyFont="1" applyBorder="1" applyAlignment="1">
      <alignment horizontal="center" vertical="center" wrapText="1"/>
    </xf>
    <xf numFmtId="1" fontId="0" fillId="0" borderId="21" xfId="0" applyNumberFormat="1" applyFont="1" applyBorder="1" applyAlignment="1">
      <alignment horizontal="left" wrapText="1"/>
    </xf>
    <xf numFmtId="3" fontId="19" fillId="0" borderId="25" xfId="0" applyNumberFormat="1" applyFont="1" applyBorder="1" applyAlignment="1">
      <alignment horizontal="center"/>
    </xf>
    <xf numFmtId="1" fontId="19" fillId="0" borderId="21" xfId="0" applyNumberFormat="1" applyFont="1" applyBorder="1" applyAlignment="1">
      <alignment horizontal="left" wrapText="1"/>
    </xf>
    <xf numFmtId="1" fontId="0" fillId="0" borderId="26" xfId="0" applyNumberFormat="1" applyFont="1" applyBorder="1" applyAlignment="1">
      <alignment horizontal="left" wrapText="1"/>
    </xf>
    <xf numFmtId="3" fontId="19" fillId="0" borderId="27" xfId="0" applyNumberFormat="1" applyFont="1" applyBorder="1" applyAlignment="1">
      <alignment horizontal="center"/>
    </xf>
    <xf numFmtId="1" fontId="19" fillId="0" borderId="28" xfId="0" applyNumberFormat="1" applyFont="1" applyBorder="1" applyAlignment="1">
      <alignment wrapText="1"/>
    </xf>
    <xf numFmtId="3" fontId="1" fillId="0" borderId="29" xfId="0" applyNumberFormat="1" applyFont="1" applyFill="1" applyBorder="1" applyAlignment="1">
      <alignment horizontal="center" vertical="center" wrapText="1"/>
    </xf>
    <xf numFmtId="179" fontId="1" fillId="0" borderId="30" xfId="61" applyNumberFormat="1" applyFont="1" applyBorder="1" applyAlignment="1">
      <alignment/>
    </xf>
    <xf numFmtId="4" fontId="1" fillId="0" borderId="14" xfId="0" applyNumberFormat="1" applyFont="1" applyBorder="1" applyAlignment="1">
      <alignment vertical="center"/>
    </xf>
    <xf numFmtId="3" fontId="1" fillId="0" borderId="13" xfId="0" applyNumberFormat="1" applyFont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left"/>
    </xf>
    <xf numFmtId="3" fontId="1" fillId="0" borderId="0" xfId="0" applyNumberFormat="1" applyFont="1" applyFill="1" applyBorder="1" applyAlignment="1" quotePrefix="1">
      <alignment horizontal="left"/>
    </xf>
    <xf numFmtId="4" fontId="2" fillId="0" borderId="0" xfId="0" applyNumberFormat="1" applyFont="1" applyAlignment="1">
      <alignment/>
    </xf>
    <xf numFmtId="4" fontId="1" fillId="0" borderId="0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 wrapText="1"/>
    </xf>
    <xf numFmtId="0" fontId="1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/>
    </xf>
    <xf numFmtId="0" fontId="2" fillId="0" borderId="15" xfId="0" applyNumberFormat="1" applyFont="1" applyBorder="1" applyAlignment="1" quotePrefix="1">
      <alignment horizontal="left" vertical="center"/>
    </xf>
    <xf numFmtId="3" fontId="2" fillId="0" borderId="0" xfId="0" applyNumberFormat="1" applyFont="1" applyBorder="1" applyAlignment="1">
      <alignment vertical="center"/>
    </xf>
    <xf numFmtId="4" fontId="1" fillId="0" borderId="15" xfId="0" applyNumberFormat="1" applyFont="1" applyBorder="1" applyAlignment="1">
      <alignment vertical="center"/>
    </xf>
    <xf numFmtId="4" fontId="2" fillId="0" borderId="15" xfId="0" applyNumberFormat="1" applyFont="1" applyBorder="1" applyAlignment="1">
      <alignment vertical="center"/>
    </xf>
    <xf numFmtId="0" fontId="1" fillId="0" borderId="15" xfId="0" applyNumberFormat="1" applyFont="1" applyBorder="1" applyAlignment="1">
      <alignment vertical="center"/>
    </xf>
    <xf numFmtId="0" fontId="1" fillId="0" borderId="13" xfId="0" applyNumberFormat="1" applyFont="1" applyBorder="1" applyAlignment="1">
      <alignment horizontal="center" wrapText="1"/>
    </xf>
    <xf numFmtId="4" fontId="1" fillId="0" borderId="0" xfId="0" applyNumberFormat="1" applyFont="1" applyAlignment="1">
      <alignment vertical="center"/>
    </xf>
    <xf numFmtId="4" fontId="2" fillId="0" borderId="0" xfId="0" applyNumberFormat="1" applyFont="1" applyBorder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3" fontId="1" fillId="0" borderId="27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horizontal="left"/>
    </xf>
    <xf numFmtId="0" fontId="1" fillId="0" borderId="14" xfId="0" applyNumberFormat="1" applyFont="1" applyBorder="1" applyAlignment="1">
      <alignment horizontal="center" wrapText="1"/>
    </xf>
    <xf numFmtId="0" fontId="1" fillId="0" borderId="14" xfId="0" applyNumberFormat="1" applyFont="1" applyBorder="1" applyAlignment="1">
      <alignment horizontal="center"/>
    </xf>
    <xf numFmtId="0" fontId="1" fillId="0" borderId="31" xfId="0" applyNumberFormat="1" applyFont="1" applyBorder="1" applyAlignment="1">
      <alignment horizontal="center"/>
    </xf>
    <xf numFmtId="3" fontId="2" fillId="0" borderId="19" xfId="0" applyNumberFormat="1" applyFont="1" applyBorder="1" applyAlignment="1">
      <alignment/>
    </xf>
    <xf numFmtId="3" fontId="1" fillId="0" borderId="19" xfId="0" applyNumberFormat="1" applyFont="1" applyFill="1" applyBorder="1" applyAlignment="1">
      <alignment horizontal="center" vertical="center" wrapText="1"/>
    </xf>
    <xf numFmtId="3" fontId="1" fillId="0" borderId="18" xfId="61" applyNumberFormat="1" applyFont="1" applyBorder="1" applyAlignment="1">
      <alignment/>
    </xf>
    <xf numFmtId="3" fontId="9" fillId="0" borderId="32" xfId="0" applyNumberFormat="1" applyFont="1" applyBorder="1" applyAlignment="1">
      <alignment horizontal="right" vertical="center" wrapText="1"/>
    </xf>
    <xf numFmtId="3" fontId="2" fillId="0" borderId="0" xfId="0" applyNumberFormat="1" applyFont="1" applyAlignment="1">
      <alignment vertical="center"/>
    </xf>
    <xf numFmtId="187" fontId="15" fillId="0" borderId="18" xfId="61" applyNumberFormat="1" applyFont="1" applyBorder="1" applyAlignment="1">
      <alignment horizontal="right"/>
    </xf>
    <xf numFmtId="187" fontId="1" fillId="0" borderId="18" xfId="61" applyNumberFormat="1" applyFont="1" applyBorder="1" applyAlignment="1">
      <alignment/>
    </xf>
    <xf numFmtId="3" fontId="1" fillId="0" borderId="33" xfId="0" applyNumberFormat="1" applyFont="1" applyBorder="1" applyAlignment="1">
      <alignment vertical="center"/>
    </xf>
    <xf numFmtId="3" fontId="9" fillId="0" borderId="14" xfId="0" applyNumberFormat="1" applyFont="1" applyBorder="1" applyAlignment="1">
      <alignment vertical="center"/>
    </xf>
    <xf numFmtId="3" fontId="0" fillId="0" borderId="0" xfId="0" applyNumberFormat="1" applyFont="1" applyAlignment="1">
      <alignment vertical="center"/>
    </xf>
    <xf numFmtId="3" fontId="19" fillId="0" borderId="0" xfId="0" applyNumberFormat="1" applyFont="1" applyBorder="1" applyAlignment="1">
      <alignment/>
    </xf>
    <xf numFmtId="187" fontId="15" fillId="0" borderId="30" xfId="61" applyNumberFormat="1" applyFont="1" applyBorder="1" applyAlignment="1">
      <alignment/>
    </xf>
    <xf numFmtId="187" fontId="1" fillId="0" borderId="30" xfId="61" applyNumberFormat="1" applyFont="1" applyBorder="1" applyAlignment="1">
      <alignment/>
    </xf>
    <xf numFmtId="187" fontId="1" fillId="0" borderId="0" xfId="0" applyNumberFormat="1" applyFont="1" applyAlignment="1">
      <alignment/>
    </xf>
    <xf numFmtId="187" fontId="9" fillId="0" borderId="0" xfId="0" applyNumberFormat="1" applyFont="1" applyAlignment="1">
      <alignment/>
    </xf>
    <xf numFmtId="3" fontId="9" fillId="0" borderId="34" xfId="0" applyNumberFormat="1" applyFont="1" applyBorder="1" applyAlignment="1">
      <alignment horizontal="right" vertical="center" wrapText="1"/>
    </xf>
    <xf numFmtId="3" fontId="9" fillId="0" borderId="0" xfId="0" applyNumberFormat="1" applyFont="1" applyBorder="1" applyAlignment="1">
      <alignment horizontal="right" vertical="center" wrapText="1"/>
    </xf>
    <xf numFmtId="3" fontId="7" fillId="0" borderId="18" xfId="61" applyNumberFormat="1" applyFont="1" applyBorder="1" applyAlignment="1">
      <alignment horizontal="right"/>
    </xf>
    <xf numFmtId="3" fontId="9" fillId="0" borderId="18" xfId="61" applyNumberFormat="1" applyFont="1" applyBorder="1" applyAlignment="1">
      <alignment horizontal="right"/>
    </xf>
    <xf numFmtId="3" fontId="69" fillId="0" borderId="18" xfId="61" applyNumberFormat="1" applyFont="1" applyBorder="1" applyAlignment="1">
      <alignment horizontal="right"/>
    </xf>
    <xf numFmtId="3" fontId="70" fillId="0" borderId="18" xfId="61" applyNumberFormat="1" applyFont="1" applyBorder="1" applyAlignment="1">
      <alignment horizontal="right"/>
    </xf>
    <xf numFmtId="3" fontId="2" fillId="0" borderId="18" xfId="61" applyNumberFormat="1" applyFont="1" applyBorder="1" applyAlignment="1">
      <alignment horizontal="right"/>
    </xf>
    <xf numFmtId="3" fontId="9" fillId="0" borderId="0" xfId="61" applyNumberFormat="1" applyFont="1" applyBorder="1" applyAlignment="1">
      <alignment horizontal="right"/>
    </xf>
    <xf numFmtId="3" fontId="1" fillId="0" borderId="0" xfId="61" applyNumberFormat="1" applyFont="1" applyBorder="1" applyAlignment="1">
      <alignment horizontal="right"/>
    </xf>
    <xf numFmtId="3" fontId="1" fillId="0" borderId="10" xfId="61" applyNumberFormat="1" applyFont="1" applyBorder="1" applyAlignment="1">
      <alignment/>
    </xf>
    <xf numFmtId="3" fontId="19" fillId="0" borderId="26" xfId="0" applyNumberFormat="1" applyFont="1" applyBorder="1" applyAlignment="1">
      <alignment/>
    </xf>
    <xf numFmtId="3" fontId="19" fillId="0" borderId="35" xfId="0" applyNumberFormat="1" applyFont="1" applyBorder="1" applyAlignment="1">
      <alignment/>
    </xf>
    <xf numFmtId="3" fontId="19" fillId="0" borderId="36" xfId="0" applyNumberFormat="1" applyFont="1" applyBorder="1" applyAlignment="1">
      <alignment/>
    </xf>
    <xf numFmtId="3" fontId="19" fillId="0" borderId="37" xfId="0" applyNumberFormat="1" applyFont="1" applyBorder="1" applyAlignment="1">
      <alignment horizontal="center"/>
    </xf>
    <xf numFmtId="3" fontId="66" fillId="0" borderId="15" xfId="0" applyNumberFormat="1" applyFont="1" applyBorder="1" applyAlignment="1">
      <alignment vertical="center"/>
    </xf>
    <xf numFmtId="0" fontId="71" fillId="0" borderId="13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3" fontId="1" fillId="0" borderId="0" xfId="0" applyNumberFormat="1" applyFont="1" applyBorder="1" applyAlignment="1">
      <alignment horizontal="right" vertical="center" wrapText="1"/>
    </xf>
    <xf numFmtId="179" fontId="15" fillId="0" borderId="18" xfId="61" applyNumberFormat="1" applyFont="1" applyBorder="1" applyAlignment="1">
      <alignment/>
    </xf>
    <xf numFmtId="179" fontId="1" fillId="0" borderId="10" xfId="61" applyNumberFormat="1" applyFont="1" applyBorder="1" applyAlignment="1">
      <alignment/>
    </xf>
    <xf numFmtId="3" fontId="66" fillId="0" borderId="0" xfId="0" applyNumberFormat="1" applyFont="1" applyBorder="1" applyAlignment="1">
      <alignment vertical="center"/>
    </xf>
    <xf numFmtId="0" fontId="66" fillId="0" borderId="0" xfId="0" applyFont="1" applyAlignment="1">
      <alignment horizontal="center" wrapText="1"/>
    </xf>
    <xf numFmtId="3" fontId="71" fillId="0" borderId="0" xfId="0" applyNumberFormat="1" applyFont="1" applyBorder="1" applyAlignment="1">
      <alignment/>
    </xf>
    <xf numFmtId="3" fontId="66" fillId="0" borderId="0" xfId="0" applyNumberFormat="1" applyFont="1" applyBorder="1" applyAlignment="1">
      <alignment wrapText="1"/>
    </xf>
    <xf numFmtId="3" fontId="71" fillId="0" borderId="0" xfId="0" applyNumberFormat="1" applyFont="1" applyBorder="1" applyAlignment="1">
      <alignment horizontal="center" vertical="center" wrapText="1"/>
    </xf>
    <xf numFmtId="187" fontId="66" fillId="0" borderId="0" xfId="61" applyNumberFormat="1" applyFont="1" applyBorder="1" applyAlignment="1">
      <alignment/>
    </xf>
    <xf numFmtId="3" fontId="71" fillId="0" borderId="0" xfId="0" applyNumberFormat="1" applyFont="1" applyAlignment="1">
      <alignment/>
    </xf>
    <xf numFmtId="3" fontId="69" fillId="0" borderId="0" xfId="0" applyNumberFormat="1" applyFont="1" applyAlignment="1">
      <alignment/>
    </xf>
    <xf numFmtId="187" fontId="72" fillId="0" borderId="0" xfId="61" applyNumberFormat="1" applyFont="1" applyBorder="1" applyAlignment="1">
      <alignment/>
    </xf>
    <xf numFmtId="3" fontId="72" fillId="0" borderId="0" xfId="0" applyNumberFormat="1" applyFont="1" applyAlignment="1">
      <alignment/>
    </xf>
    <xf numFmtId="3" fontId="66" fillId="0" borderId="0" xfId="0" applyNumberFormat="1" applyFont="1" applyFill="1" applyBorder="1" applyAlignment="1" quotePrefix="1">
      <alignment horizontal="left"/>
    </xf>
    <xf numFmtId="3" fontId="66" fillId="0" borderId="16" xfId="0" applyNumberFormat="1" applyFont="1" applyBorder="1" applyAlignment="1">
      <alignment/>
    </xf>
    <xf numFmtId="3" fontId="66" fillId="0" borderId="0" xfId="0" applyNumberFormat="1" applyFont="1" applyBorder="1" applyAlignment="1" quotePrefix="1">
      <alignment horizontal="left"/>
    </xf>
    <xf numFmtId="3" fontId="71" fillId="0" borderId="0" xfId="0" applyNumberFormat="1" applyFont="1" applyBorder="1" applyAlignment="1" quotePrefix="1">
      <alignment horizontal="left"/>
    </xf>
    <xf numFmtId="3" fontId="66" fillId="0" borderId="0" xfId="0" applyNumberFormat="1" applyFont="1" applyAlignment="1" quotePrefix="1">
      <alignment horizontal="left"/>
    </xf>
    <xf numFmtId="3" fontId="71" fillId="0" borderId="0" xfId="0" applyNumberFormat="1" applyFont="1" applyAlignment="1" quotePrefix="1">
      <alignment horizontal="left"/>
    </xf>
    <xf numFmtId="0" fontId="71" fillId="0" borderId="0" xfId="0" applyNumberFormat="1" applyFont="1" applyBorder="1" applyAlignment="1">
      <alignment horizontal="center"/>
    </xf>
    <xf numFmtId="0" fontId="71" fillId="0" borderId="0" xfId="0" applyNumberFormat="1" applyFont="1" applyBorder="1" applyAlignment="1">
      <alignment horizontal="center" wrapText="1"/>
    </xf>
    <xf numFmtId="3" fontId="71" fillId="0" borderId="14" xfId="0" applyNumberFormat="1" applyFont="1" applyBorder="1" applyAlignment="1" quotePrefix="1">
      <alignment horizontal="center" wrapText="1"/>
    </xf>
    <xf numFmtId="3" fontId="71" fillId="0" borderId="0" xfId="0" applyNumberFormat="1" applyFont="1" applyAlignment="1">
      <alignment wrapText="1"/>
    </xf>
    <xf numFmtId="3" fontId="71" fillId="0" borderId="15" xfId="0" applyNumberFormat="1" applyFont="1" applyBorder="1" applyAlignment="1">
      <alignment vertical="center"/>
    </xf>
    <xf numFmtId="3" fontId="71" fillId="0" borderId="0" xfId="0" applyNumberFormat="1" applyFont="1" applyBorder="1" applyAlignment="1">
      <alignment vertical="center"/>
    </xf>
    <xf numFmtId="3" fontId="71" fillId="0" borderId="14" xfId="0" applyNumberFormat="1" applyFont="1" applyBorder="1" applyAlignment="1" quotePrefix="1">
      <alignment horizontal="center" vertical="center"/>
    </xf>
    <xf numFmtId="0" fontId="70" fillId="0" borderId="0" xfId="0" applyNumberFormat="1" applyFont="1" applyAlignment="1">
      <alignment horizontal="center"/>
    </xf>
    <xf numFmtId="3" fontId="71" fillId="0" borderId="0" xfId="0" applyNumberFormat="1" applyFont="1" applyAlignment="1">
      <alignment vertical="center"/>
    </xf>
    <xf numFmtId="3" fontId="66" fillId="0" borderId="38" xfId="0" applyNumberFormat="1" applyFont="1" applyBorder="1" applyAlignment="1">
      <alignment vertical="center"/>
    </xf>
    <xf numFmtId="4" fontId="66" fillId="0" borderId="0" xfId="0" applyNumberFormat="1" applyFont="1" applyAlignment="1">
      <alignment/>
    </xf>
    <xf numFmtId="3" fontId="70" fillId="0" borderId="0" xfId="0" applyNumberFormat="1" applyFont="1" applyAlignment="1">
      <alignment horizontal="center"/>
    </xf>
    <xf numFmtId="0" fontId="66" fillId="0" borderId="0" xfId="0" applyNumberFormat="1" applyFont="1" applyBorder="1" applyAlignment="1">
      <alignment horizontal="center" vertical="center"/>
    </xf>
    <xf numFmtId="3" fontId="71" fillId="0" borderId="14" xfId="0" applyNumberFormat="1" applyFont="1" applyBorder="1" applyAlignment="1">
      <alignment/>
    </xf>
    <xf numFmtId="3" fontId="66" fillId="0" borderId="0" xfId="0" applyNumberFormat="1" applyFont="1" applyAlignment="1">
      <alignment horizontal="right"/>
    </xf>
    <xf numFmtId="3" fontId="70" fillId="0" borderId="0" xfId="0" applyNumberFormat="1" applyFont="1" applyAlignment="1">
      <alignment/>
    </xf>
    <xf numFmtId="3" fontId="66" fillId="0" borderId="0" xfId="0" applyNumberFormat="1" applyFont="1" applyBorder="1" applyAlignment="1">
      <alignment horizontal="left"/>
    </xf>
    <xf numFmtId="3" fontId="71" fillId="0" borderId="0" xfId="0" applyNumberFormat="1" applyFont="1" applyFill="1" applyBorder="1" applyAlignment="1">
      <alignment horizontal="center" vertical="center" wrapText="1"/>
    </xf>
    <xf numFmtId="0" fontId="71" fillId="0" borderId="0" xfId="0" applyNumberFormat="1" applyFont="1" applyBorder="1" applyAlignment="1" quotePrefix="1">
      <alignment horizontal="left" vertical="center"/>
    </xf>
    <xf numFmtId="3" fontId="73" fillId="0" borderId="0" xfId="0" applyNumberFormat="1" applyFont="1" applyBorder="1" applyAlignment="1">
      <alignment/>
    </xf>
    <xf numFmtId="0" fontId="67" fillId="0" borderId="0" xfId="0" applyFont="1" applyBorder="1" applyAlignment="1">
      <alignment/>
    </xf>
    <xf numFmtId="3" fontId="69" fillId="0" borderId="0" xfId="0" applyNumberFormat="1" applyFont="1" applyBorder="1" applyAlignment="1">
      <alignment vertical="center"/>
    </xf>
    <xf numFmtId="4" fontId="66" fillId="0" borderId="0" xfId="0" applyNumberFormat="1" applyFont="1" applyAlignment="1">
      <alignment wrapText="1"/>
    </xf>
    <xf numFmtId="4" fontId="2" fillId="0" borderId="0" xfId="0" applyNumberFormat="1" applyFont="1" applyBorder="1" applyAlignment="1">
      <alignment/>
    </xf>
    <xf numFmtId="0" fontId="73" fillId="0" borderId="25" xfId="0" applyFont="1" applyBorder="1" applyAlignment="1">
      <alignment vertical="center" wrapText="1"/>
    </xf>
    <xf numFmtId="0" fontId="67" fillId="0" borderId="25" xfId="0" applyFont="1" applyBorder="1" applyAlignment="1">
      <alignment vertical="center" wrapText="1"/>
    </xf>
    <xf numFmtId="1" fontId="19" fillId="0" borderId="0" xfId="0" applyNumberFormat="1" applyFont="1" applyAlignment="1">
      <alignment wrapText="1"/>
    </xf>
    <xf numFmtId="3" fontId="19" fillId="0" borderId="0" xfId="0" applyNumberFormat="1" applyFont="1" applyAlignment="1">
      <alignment horizontal="center"/>
    </xf>
    <xf numFmtId="0" fontId="73" fillId="0" borderId="24" xfId="0" applyFont="1" applyBorder="1" applyAlignment="1">
      <alignment vertical="center" wrapText="1"/>
    </xf>
    <xf numFmtId="0" fontId="67" fillId="0" borderId="24" xfId="0" applyFont="1" applyBorder="1" applyAlignment="1">
      <alignment vertical="center" wrapText="1"/>
    </xf>
    <xf numFmtId="3" fontId="73" fillId="0" borderId="25" xfId="0" applyNumberFormat="1" applyFont="1" applyBorder="1" applyAlignment="1">
      <alignment horizontal="center" vertical="center" wrapText="1"/>
    </xf>
    <xf numFmtId="3" fontId="73" fillId="0" borderId="25" xfId="0" applyNumberFormat="1" applyFont="1" applyBorder="1" applyAlignment="1">
      <alignment horizontal="center"/>
    </xf>
    <xf numFmtId="3" fontId="73" fillId="0" borderId="25" xfId="0" applyNumberFormat="1" applyFont="1" applyBorder="1" applyAlignment="1">
      <alignment horizontal="center" wrapText="1"/>
    </xf>
    <xf numFmtId="3" fontId="67" fillId="0" borderId="25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0" fillId="0" borderId="0" xfId="0" applyFont="1" applyAlignment="1">
      <alignment horizontal="left" wrapText="1"/>
    </xf>
    <xf numFmtId="0" fontId="12" fillId="0" borderId="0" xfId="0" applyFont="1" applyAlignment="1">
      <alignment wrapText="1"/>
    </xf>
    <xf numFmtId="0" fontId="21" fillId="0" borderId="19" xfId="0" applyFont="1" applyBorder="1" applyAlignment="1" quotePrefix="1">
      <alignment horizontal="left" wrapText="1"/>
    </xf>
    <xf numFmtId="0" fontId="21" fillId="0" borderId="14" xfId="0" applyFont="1" applyBorder="1" applyAlignment="1" quotePrefix="1">
      <alignment horizontal="left" wrapText="1"/>
    </xf>
    <xf numFmtId="0" fontId="21" fillId="0" borderId="14" xfId="0" applyFont="1" applyBorder="1" applyAlignment="1" quotePrefix="1">
      <alignment horizontal="center" wrapText="1"/>
    </xf>
    <xf numFmtId="0" fontId="21" fillId="0" borderId="14" xfId="0" applyFont="1" applyBorder="1" applyAlignment="1" quotePrefix="1">
      <alignment horizontal="left"/>
    </xf>
    <xf numFmtId="0" fontId="22" fillId="0" borderId="29" xfId="0" applyFont="1" applyBorder="1" applyAlignment="1">
      <alignment horizontal="center" wrapText="1"/>
    </xf>
    <xf numFmtId="0" fontId="22" fillId="0" borderId="29" xfId="0" applyFont="1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3" fontId="21" fillId="0" borderId="29" xfId="0" applyNumberFormat="1" applyFont="1" applyBorder="1" applyAlignment="1">
      <alignment horizontal="right"/>
    </xf>
    <xf numFmtId="3" fontId="21" fillId="0" borderId="29" xfId="0" applyNumberFormat="1" applyFont="1" applyBorder="1" applyAlignment="1">
      <alignment horizontal="right" wrapText="1"/>
    </xf>
    <xf numFmtId="0" fontId="23" fillId="0" borderId="14" xfId="0" applyFont="1" applyBorder="1" applyAlignment="1">
      <alignment wrapText="1"/>
    </xf>
    <xf numFmtId="4" fontId="21" fillId="0" borderId="19" xfId="0" applyNumberFormat="1" applyFont="1" applyBorder="1" applyAlignment="1">
      <alignment horizontal="right"/>
    </xf>
    <xf numFmtId="3" fontId="21" fillId="0" borderId="19" xfId="0" applyNumberFormat="1" applyFont="1" applyBorder="1" applyAlignment="1">
      <alignment horizontal="right"/>
    </xf>
    <xf numFmtId="0" fontId="21" fillId="0" borderId="14" xfId="0" applyFont="1" applyBorder="1" applyAlignment="1">
      <alignment wrapText="1"/>
    </xf>
    <xf numFmtId="0" fontId="23" fillId="0" borderId="14" xfId="0" applyFont="1" applyBorder="1" applyAlignment="1">
      <alignment horizontal="center" wrapText="1"/>
    </xf>
    <xf numFmtId="0" fontId="12" fillId="0" borderId="29" xfId="0" applyFont="1" applyBorder="1" applyAlignment="1">
      <alignment/>
    </xf>
    <xf numFmtId="4" fontId="6" fillId="0" borderId="29" xfId="0" applyNumberFormat="1" applyFont="1" applyBorder="1" applyAlignment="1">
      <alignment horizontal="right"/>
    </xf>
    <xf numFmtId="4" fontId="6" fillId="0" borderId="29" xfId="0" applyNumberFormat="1" applyFont="1" applyBorder="1" applyAlignment="1">
      <alignment horizontal="right" wrapText="1"/>
    </xf>
    <xf numFmtId="4" fontId="71" fillId="0" borderId="0" xfId="0" applyNumberFormat="1" applyFont="1" applyAlignment="1">
      <alignment/>
    </xf>
    <xf numFmtId="4" fontId="71" fillId="0" borderId="0" xfId="0" applyNumberFormat="1" applyFont="1" applyBorder="1" applyAlignment="1">
      <alignment/>
    </xf>
    <xf numFmtId="4" fontId="66" fillId="0" borderId="0" xfId="0" applyNumberFormat="1" applyFont="1" applyBorder="1" applyAlignment="1">
      <alignment/>
    </xf>
    <xf numFmtId="0" fontId="1" fillId="0" borderId="15" xfId="0" applyNumberFormat="1" applyFont="1" applyBorder="1" applyAlignment="1">
      <alignment horizontal="left" vertical="center" wrapText="1"/>
    </xf>
    <xf numFmtId="3" fontId="1" fillId="0" borderId="0" xfId="0" applyNumberFormat="1" applyFont="1" applyBorder="1" applyAlignment="1" quotePrefix="1">
      <alignment horizontal="center" vertical="center"/>
    </xf>
    <xf numFmtId="3" fontId="1" fillId="0" borderId="0" xfId="0" applyNumberFormat="1" applyFont="1" applyBorder="1" applyAlignment="1" quotePrefix="1">
      <alignment horizontal="left" vertical="center"/>
    </xf>
    <xf numFmtId="3" fontId="66" fillId="0" borderId="39" xfId="0" applyNumberFormat="1" applyFont="1" applyBorder="1" applyAlignment="1">
      <alignment/>
    </xf>
    <xf numFmtId="3" fontId="66" fillId="0" borderId="13" xfId="0" applyNumberFormat="1" applyFont="1" applyBorder="1" applyAlignment="1">
      <alignment/>
    </xf>
    <xf numFmtId="3" fontId="1" fillId="0" borderId="18" xfId="0" applyNumberFormat="1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3" fontId="1" fillId="0" borderId="18" xfId="0" applyNumberFormat="1" applyFont="1" applyBorder="1" applyAlignment="1">
      <alignment horizontal="left" vertical="center" wrapText="1"/>
    </xf>
    <xf numFmtId="3" fontId="1" fillId="0" borderId="0" xfId="0" applyNumberFormat="1" applyFont="1" applyBorder="1" applyAlignment="1">
      <alignment horizontal="left" vertical="center" wrapText="1"/>
    </xf>
    <xf numFmtId="3" fontId="1" fillId="0" borderId="17" xfId="0" applyNumberFormat="1" applyFont="1" applyBorder="1" applyAlignment="1">
      <alignment horizontal="left" vertical="center"/>
    </xf>
    <xf numFmtId="3" fontId="1" fillId="0" borderId="0" xfId="0" applyNumberFormat="1" applyFont="1" applyBorder="1" applyAlignment="1">
      <alignment horizontal="left" vertical="center"/>
    </xf>
    <xf numFmtId="3" fontId="8" fillId="0" borderId="0" xfId="0" applyNumberFormat="1" applyFont="1" applyBorder="1" applyAlignment="1">
      <alignment horizontal="left" vertical="center" wrapText="1"/>
    </xf>
    <xf numFmtId="3" fontId="8" fillId="0" borderId="18" xfId="0" applyNumberFormat="1" applyFont="1" applyBorder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3" fontId="19" fillId="0" borderId="40" xfId="0" applyNumberFormat="1" applyFont="1" applyBorder="1" applyAlignment="1">
      <alignment horizontal="center"/>
    </xf>
    <xf numFmtId="3" fontId="19" fillId="0" borderId="41" xfId="0" applyNumberFormat="1" applyFont="1" applyBorder="1" applyAlignment="1">
      <alignment horizontal="center"/>
    </xf>
    <xf numFmtId="3" fontId="19" fillId="0" borderId="42" xfId="0" applyNumberFormat="1" applyFont="1" applyBorder="1" applyAlignment="1">
      <alignment horizontal="center"/>
    </xf>
    <xf numFmtId="0" fontId="6" fillId="0" borderId="19" xfId="0" applyFont="1" applyBorder="1" applyAlignment="1">
      <alignment horizontal="left" wrapText="1"/>
    </xf>
    <xf numFmtId="0" fontId="17" fillId="0" borderId="14" xfId="0" applyFont="1" applyBorder="1" applyAlignment="1">
      <alignment wrapText="1"/>
    </xf>
    <xf numFmtId="0" fontId="6" fillId="0" borderId="19" xfId="0" applyFont="1" applyBorder="1" applyAlignment="1" quotePrefix="1">
      <alignment horizontal="left" wrapText="1"/>
    </xf>
    <xf numFmtId="0" fontId="0" fillId="0" borderId="14" xfId="0" applyFont="1" applyBorder="1" applyAlignment="1">
      <alignment wrapText="1"/>
    </xf>
    <xf numFmtId="0" fontId="6" fillId="0" borderId="19" xfId="0" applyFont="1" applyBorder="1" applyAlignment="1" quotePrefix="1">
      <alignment horizontal="left"/>
    </xf>
    <xf numFmtId="0" fontId="0" fillId="0" borderId="14" xfId="0" applyFont="1" applyBorder="1" applyAlignment="1">
      <alignment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/>
    </xf>
    <xf numFmtId="0" fontId="21" fillId="0" borderId="19" xfId="0" applyFont="1" applyBorder="1" applyAlignment="1">
      <alignment horizontal="left" wrapText="1"/>
    </xf>
    <xf numFmtId="0" fontId="23" fillId="0" borderId="14" xfId="0" applyFont="1" applyBorder="1" applyAlignment="1">
      <alignment wrapText="1"/>
    </xf>
    <xf numFmtId="0" fontId="11" fillId="0" borderId="14" xfId="0" applyFont="1" applyBorder="1" applyAlignment="1">
      <alignment/>
    </xf>
    <xf numFmtId="0" fontId="10" fillId="0" borderId="0" xfId="0" applyFont="1" applyAlignment="1" quotePrefix="1">
      <alignment horizontal="center" vertical="center" wrapText="1"/>
    </xf>
    <xf numFmtId="0" fontId="11" fillId="0" borderId="0" xfId="0" applyFont="1" applyAlignment="1">
      <alignment vertic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9525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885825"/>
          <a:ext cx="1247775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28575</xdr:rowOff>
    </xdr:from>
    <xdr:to>
      <xdr:col>0</xdr:col>
      <xdr:colOff>47625</xdr:colOff>
      <xdr:row>4</xdr:row>
      <xdr:rowOff>47625</xdr:rowOff>
    </xdr:to>
    <xdr:sp>
      <xdr:nvSpPr>
        <xdr:cNvPr id="2" name="Line 2"/>
        <xdr:cNvSpPr>
          <a:spLocks/>
        </xdr:cNvSpPr>
      </xdr:nvSpPr>
      <xdr:spPr>
        <a:xfrm>
          <a:off x="0" y="904875"/>
          <a:ext cx="476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</xdr:row>
      <xdr:rowOff>9525</xdr:rowOff>
    </xdr:from>
    <xdr:to>
      <xdr:col>1</xdr:col>
      <xdr:colOff>0</xdr:colOff>
      <xdr:row>6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885825"/>
          <a:ext cx="1247775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0</xdr:col>
      <xdr:colOff>1057275</xdr:colOff>
      <xdr:row>6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88582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</xdr:row>
      <xdr:rowOff>9525</xdr:rowOff>
    </xdr:from>
    <xdr:to>
      <xdr:col>1</xdr:col>
      <xdr:colOff>0</xdr:colOff>
      <xdr:row>6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85825"/>
          <a:ext cx="1247775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28575</xdr:rowOff>
    </xdr:from>
    <xdr:to>
      <xdr:col>0</xdr:col>
      <xdr:colOff>47625</xdr:colOff>
      <xdr:row>4</xdr:row>
      <xdr:rowOff>47625</xdr:rowOff>
    </xdr:to>
    <xdr:sp>
      <xdr:nvSpPr>
        <xdr:cNvPr id="6" name="Line 2"/>
        <xdr:cNvSpPr>
          <a:spLocks/>
        </xdr:cNvSpPr>
      </xdr:nvSpPr>
      <xdr:spPr>
        <a:xfrm>
          <a:off x="0" y="904875"/>
          <a:ext cx="476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</xdr:row>
      <xdr:rowOff>9525</xdr:rowOff>
    </xdr:from>
    <xdr:to>
      <xdr:col>1</xdr:col>
      <xdr:colOff>0</xdr:colOff>
      <xdr:row>6</xdr:row>
      <xdr:rowOff>0</xdr:rowOff>
    </xdr:to>
    <xdr:sp>
      <xdr:nvSpPr>
        <xdr:cNvPr id="7" name="Line 1"/>
        <xdr:cNvSpPr>
          <a:spLocks/>
        </xdr:cNvSpPr>
      </xdr:nvSpPr>
      <xdr:spPr>
        <a:xfrm>
          <a:off x="19050" y="885825"/>
          <a:ext cx="1247775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0</xdr:col>
      <xdr:colOff>1057275</xdr:colOff>
      <xdr:row>6</xdr:row>
      <xdr:rowOff>0</xdr:rowOff>
    </xdr:to>
    <xdr:sp>
      <xdr:nvSpPr>
        <xdr:cNvPr id="8" name="Line 2"/>
        <xdr:cNvSpPr>
          <a:spLocks/>
        </xdr:cNvSpPr>
      </xdr:nvSpPr>
      <xdr:spPr>
        <a:xfrm>
          <a:off x="9525" y="88582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</xdr:row>
      <xdr:rowOff>9525</xdr:rowOff>
    </xdr:from>
    <xdr:to>
      <xdr:col>1</xdr:col>
      <xdr:colOff>0</xdr:colOff>
      <xdr:row>6</xdr:row>
      <xdr:rowOff>0</xdr:rowOff>
    </xdr:to>
    <xdr:sp>
      <xdr:nvSpPr>
        <xdr:cNvPr id="9" name="Line 1"/>
        <xdr:cNvSpPr>
          <a:spLocks/>
        </xdr:cNvSpPr>
      </xdr:nvSpPr>
      <xdr:spPr>
        <a:xfrm>
          <a:off x="19050" y="885825"/>
          <a:ext cx="1247775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28575</xdr:rowOff>
    </xdr:from>
    <xdr:to>
      <xdr:col>0</xdr:col>
      <xdr:colOff>47625</xdr:colOff>
      <xdr:row>4</xdr:row>
      <xdr:rowOff>47625</xdr:rowOff>
    </xdr:to>
    <xdr:sp>
      <xdr:nvSpPr>
        <xdr:cNvPr id="10" name="Line 2"/>
        <xdr:cNvSpPr>
          <a:spLocks/>
        </xdr:cNvSpPr>
      </xdr:nvSpPr>
      <xdr:spPr>
        <a:xfrm>
          <a:off x="0" y="904875"/>
          <a:ext cx="476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</xdr:row>
      <xdr:rowOff>9525</xdr:rowOff>
    </xdr:from>
    <xdr:to>
      <xdr:col>1</xdr:col>
      <xdr:colOff>0</xdr:colOff>
      <xdr:row>6</xdr:row>
      <xdr:rowOff>0</xdr:rowOff>
    </xdr:to>
    <xdr:sp>
      <xdr:nvSpPr>
        <xdr:cNvPr id="11" name="Line 1"/>
        <xdr:cNvSpPr>
          <a:spLocks/>
        </xdr:cNvSpPr>
      </xdr:nvSpPr>
      <xdr:spPr>
        <a:xfrm>
          <a:off x="19050" y="885825"/>
          <a:ext cx="1247775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0</xdr:col>
      <xdr:colOff>1057275</xdr:colOff>
      <xdr:row>6</xdr:row>
      <xdr:rowOff>0</xdr:rowOff>
    </xdr:to>
    <xdr:sp>
      <xdr:nvSpPr>
        <xdr:cNvPr id="12" name="Line 2"/>
        <xdr:cNvSpPr>
          <a:spLocks/>
        </xdr:cNvSpPr>
      </xdr:nvSpPr>
      <xdr:spPr>
        <a:xfrm>
          <a:off x="9525" y="88582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7"/>
  <sheetViews>
    <sheetView tabSelected="1" view="pageBreakPreview" zoomScale="75" zoomScaleNormal="75" zoomScaleSheetLayoutView="75" zoomScalePageLayoutView="0" workbookViewId="0" topLeftCell="A1">
      <selection activeCell="C92" sqref="C92"/>
    </sheetView>
  </sheetViews>
  <sheetFormatPr defaultColWidth="9.140625" defaultRowHeight="12.75"/>
  <cols>
    <col min="1" max="1" width="10.28125" style="49" customWidth="1"/>
    <col min="2" max="2" width="27.8515625" style="50" customWidth="1"/>
    <col min="3" max="3" width="16.140625" style="42" customWidth="1"/>
    <col min="4" max="4" width="17.28125" style="51" customWidth="1"/>
    <col min="5" max="5" width="15.00390625" style="42" customWidth="1"/>
    <col min="6" max="6" width="16.7109375" style="42" customWidth="1"/>
    <col min="7" max="7" width="14.8515625" style="42" customWidth="1"/>
    <col min="8" max="8" width="12.421875" style="42" customWidth="1"/>
    <col min="9" max="9" width="10.00390625" style="42" customWidth="1"/>
    <col min="10" max="10" width="13.8515625" style="42" customWidth="1"/>
    <col min="11" max="11" width="13.00390625" style="42" customWidth="1"/>
    <col min="12" max="13" width="12.8515625" style="42" customWidth="1"/>
    <col min="14" max="14" width="11.140625" style="42" customWidth="1"/>
    <col min="15" max="15" width="13.421875" style="42" customWidth="1"/>
    <col min="16" max="16" width="16.7109375" style="42" hidden="1" customWidth="1"/>
    <col min="17" max="17" width="16.421875" style="42" hidden="1" customWidth="1"/>
    <col min="18" max="18" width="11.421875" style="42" customWidth="1"/>
    <col min="19" max="19" width="12.8515625" style="42" customWidth="1"/>
    <col min="20" max="20" width="12.7109375" style="42" customWidth="1"/>
    <col min="21" max="21" width="11.57421875" style="42" customWidth="1"/>
    <col min="22" max="16384" width="9.140625" style="42" customWidth="1"/>
  </cols>
  <sheetData>
    <row r="1" spans="1:18" ht="24.75" customHeight="1">
      <c r="A1" s="237" t="s">
        <v>174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1"/>
      <c r="N1" s="2" t="s">
        <v>6</v>
      </c>
      <c r="O1" s="3"/>
      <c r="P1" s="159"/>
      <c r="Q1" s="159"/>
      <c r="R1" s="159"/>
    </row>
    <row r="2" spans="1:18" ht="20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59"/>
      <c r="Q2" s="159"/>
      <c r="R2" s="159"/>
    </row>
    <row r="3" spans="1:15" ht="18" customHeight="1">
      <c r="A3" s="38" t="s">
        <v>154</v>
      </c>
      <c r="B3" s="39"/>
      <c r="C3" s="9"/>
      <c r="D3" s="37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4" ht="18" customHeight="1">
      <c r="A4" s="38" t="s">
        <v>141</v>
      </c>
      <c r="B4" s="39"/>
      <c r="C4" s="160"/>
      <c r="D4" s="161"/>
    </row>
    <row r="5" spans="1:4" ht="18" customHeight="1">
      <c r="A5" s="41" t="s">
        <v>139</v>
      </c>
      <c r="B5" s="39" t="s">
        <v>172</v>
      </c>
      <c r="C5" s="160"/>
      <c r="D5" s="161"/>
    </row>
    <row r="6" spans="1:4" ht="18" customHeight="1">
      <c r="A6" s="41" t="s">
        <v>138</v>
      </c>
      <c r="B6" s="39" t="s">
        <v>176</v>
      </c>
      <c r="C6" s="160"/>
      <c r="D6" s="161"/>
    </row>
    <row r="7" spans="1:4" ht="18" customHeight="1">
      <c r="A7" s="38" t="s">
        <v>137</v>
      </c>
      <c r="B7" s="39" t="s">
        <v>173</v>
      </c>
      <c r="C7" s="160"/>
      <c r="D7" s="161"/>
    </row>
    <row r="8" spans="1:8" ht="38.25" customHeight="1" thickBot="1">
      <c r="A8" s="5" t="s">
        <v>1</v>
      </c>
      <c r="B8" s="6"/>
      <c r="C8" s="7"/>
      <c r="D8" s="8" t="s">
        <v>142</v>
      </c>
      <c r="E8" s="8" t="s">
        <v>131</v>
      </c>
      <c r="F8" s="8" t="s">
        <v>143</v>
      </c>
      <c r="G8" s="162"/>
      <c r="H8" s="162"/>
    </row>
    <row r="9" spans="1:8" ht="19.5" customHeight="1" thickTop="1">
      <c r="A9" s="43" t="s">
        <v>62</v>
      </c>
      <c r="B9" s="44"/>
      <c r="C9" s="45"/>
      <c r="D9" s="125">
        <f>D10+D11+D12+D13+D14+D15</f>
        <v>60482</v>
      </c>
      <c r="E9" s="137"/>
      <c r="F9" s="137"/>
      <c r="G9" s="162"/>
      <c r="H9" s="162"/>
    </row>
    <row r="10" spans="1:8" ht="19.5" customHeight="1">
      <c r="A10" s="236" t="s">
        <v>164</v>
      </c>
      <c r="B10" s="236"/>
      <c r="C10" s="236"/>
      <c r="D10" s="155">
        <f>C95</f>
        <v>663</v>
      </c>
      <c r="E10" s="138"/>
      <c r="F10" s="138"/>
      <c r="G10" s="162"/>
      <c r="H10" s="162"/>
    </row>
    <row r="11" spans="1:8" ht="20.25" customHeight="1">
      <c r="A11" s="236" t="s">
        <v>63</v>
      </c>
      <c r="B11" s="236"/>
      <c r="C11" s="236"/>
      <c r="D11" s="124">
        <f>K57</f>
        <v>15472</v>
      </c>
      <c r="E11" s="139"/>
      <c r="F11" s="139"/>
      <c r="G11" s="163"/>
      <c r="H11" s="163"/>
    </row>
    <row r="12" spans="1:8" ht="20.25" customHeight="1">
      <c r="A12" s="239" t="s">
        <v>64</v>
      </c>
      <c r="B12" s="239"/>
      <c r="C12" s="239"/>
      <c r="D12" s="124">
        <f>J62</f>
        <v>31400</v>
      </c>
      <c r="E12" s="139"/>
      <c r="F12" s="139"/>
      <c r="G12" s="163"/>
      <c r="H12" s="163"/>
    </row>
    <row r="13" spans="1:8" ht="20.25" customHeight="1">
      <c r="A13" s="239" t="s">
        <v>65</v>
      </c>
      <c r="B13" s="239"/>
      <c r="C13" s="239"/>
      <c r="D13" s="124">
        <f>J67</f>
        <v>6284</v>
      </c>
      <c r="E13" s="139"/>
      <c r="F13" s="139"/>
      <c r="G13" s="163"/>
      <c r="H13" s="163"/>
    </row>
    <row r="14" spans="1:8" ht="20.25" customHeight="1">
      <c r="A14" s="239" t="s">
        <v>66</v>
      </c>
      <c r="B14" s="239"/>
      <c r="C14" s="239"/>
      <c r="D14" s="124">
        <f>J68</f>
        <v>3000</v>
      </c>
      <c r="E14" s="139"/>
      <c r="F14" s="139"/>
      <c r="G14" s="163"/>
      <c r="H14" s="163"/>
    </row>
    <row r="15" spans="1:8" ht="20.25" customHeight="1">
      <c r="A15" s="239" t="s">
        <v>67</v>
      </c>
      <c r="B15" s="239"/>
      <c r="C15" s="239"/>
      <c r="D15" s="124">
        <f>J73</f>
        <v>3663</v>
      </c>
      <c r="E15" s="139"/>
      <c r="F15" s="139"/>
      <c r="G15" s="163"/>
      <c r="H15" s="163"/>
    </row>
    <row r="16" spans="1:8" ht="20.25" customHeight="1">
      <c r="A16" s="244" t="s">
        <v>68</v>
      </c>
      <c r="B16" s="244"/>
      <c r="C16" s="244"/>
      <c r="D16" s="127">
        <f>D17+D19+D20+D18+D21</f>
        <v>155700</v>
      </c>
      <c r="E16" s="140"/>
      <c r="F16" s="140"/>
      <c r="G16" s="163"/>
      <c r="H16" s="163"/>
    </row>
    <row r="17" spans="1:8" ht="20.25" customHeight="1">
      <c r="A17" s="236" t="s">
        <v>69</v>
      </c>
      <c r="B17" s="236"/>
      <c r="C17" s="236"/>
      <c r="D17" s="128">
        <f>D139</f>
        <v>69835</v>
      </c>
      <c r="E17" s="139"/>
      <c r="F17" s="139"/>
      <c r="G17" s="163"/>
      <c r="H17" s="163"/>
    </row>
    <row r="18" spans="1:8" ht="20.25" customHeight="1">
      <c r="A18" s="69" t="s">
        <v>148</v>
      </c>
      <c r="B18" s="69"/>
      <c r="C18" s="69"/>
      <c r="D18" s="128">
        <f>L139</f>
        <v>5022</v>
      </c>
      <c r="E18" s="139"/>
      <c r="F18" s="139"/>
      <c r="G18" s="163"/>
      <c r="H18" s="163"/>
    </row>
    <row r="19" spans="1:8" ht="20.25" customHeight="1">
      <c r="A19" s="236" t="s">
        <v>70</v>
      </c>
      <c r="B19" s="236"/>
      <c r="C19" s="236"/>
      <c r="D19" s="128">
        <f>F139</f>
        <v>68870</v>
      </c>
      <c r="E19" s="139"/>
      <c r="F19" s="139"/>
      <c r="G19" s="163"/>
      <c r="H19" s="163"/>
    </row>
    <row r="20" spans="1:8" ht="20.25" customHeight="1">
      <c r="A20" s="236" t="s">
        <v>71</v>
      </c>
      <c r="B20" s="236"/>
      <c r="C20" s="236"/>
      <c r="D20" s="128">
        <f>I139</f>
        <v>5973</v>
      </c>
      <c r="E20" s="139"/>
      <c r="F20" s="139"/>
      <c r="G20" s="163"/>
      <c r="H20" s="163"/>
    </row>
    <row r="21" spans="1:8" ht="20.25" customHeight="1">
      <c r="A21" s="56" t="s">
        <v>165</v>
      </c>
      <c r="B21" s="56"/>
      <c r="C21" s="56"/>
      <c r="D21" s="128">
        <f>J139</f>
        <v>6000</v>
      </c>
      <c r="E21" s="139"/>
      <c r="F21" s="139"/>
      <c r="G21" s="163"/>
      <c r="H21" s="163"/>
    </row>
    <row r="22" spans="1:8" ht="20.25" customHeight="1">
      <c r="A22" s="58" t="s">
        <v>72</v>
      </c>
      <c r="B22" s="58"/>
      <c r="C22" s="56"/>
      <c r="D22" s="156">
        <f>D23+D24+D25+D26+D27+D28+D29+D30+D31+D32+D33+D34</f>
        <v>149421.54</v>
      </c>
      <c r="E22" s="140"/>
      <c r="F22" s="140"/>
      <c r="G22" s="163"/>
      <c r="H22" s="163"/>
    </row>
    <row r="23" spans="1:8" ht="19.5" customHeight="1">
      <c r="A23" s="236" t="s">
        <v>73</v>
      </c>
      <c r="B23" s="236"/>
      <c r="C23" s="236"/>
      <c r="D23" s="128">
        <f>D197</f>
        <v>1200</v>
      </c>
      <c r="E23" s="139"/>
      <c r="F23" s="139"/>
      <c r="G23" s="163"/>
      <c r="H23" s="163"/>
    </row>
    <row r="24" spans="1:8" ht="39.75" customHeight="1">
      <c r="A24" s="240" t="s">
        <v>7</v>
      </c>
      <c r="B24" s="240"/>
      <c r="C24" s="240"/>
      <c r="D24" s="134">
        <f>E197</f>
        <v>2000</v>
      </c>
      <c r="E24" s="141"/>
      <c r="F24" s="142"/>
      <c r="G24" s="163"/>
      <c r="H24" s="163"/>
    </row>
    <row r="25" spans="1:8" ht="20.25" customHeight="1">
      <c r="A25" s="241" t="s">
        <v>74</v>
      </c>
      <c r="B25" s="241"/>
      <c r="C25" s="241"/>
      <c r="D25" s="128">
        <f>F197</f>
        <v>14200</v>
      </c>
      <c r="E25" s="142"/>
      <c r="F25" s="142"/>
      <c r="G25" s="163"/>
      <c r="H25" s="163"/>
    </row>
    <row r="26" spans="1:8" ht="20.25" customHeight="1">
      <c r="A26" s="54" t="s">
        <v>53</v>
      </c>
      <c r="B26" s="54"/>
      <c r="C26" s="3"/>
      <c r="D26" s="134">
        <f>G197</f>
        <v>0</v>
      </c>
      <c r="E26" s="142"/>
      <c r="F26" s="142"/>
      <c r="G26" s="163"/>
      <c r="H26" s="163"/>
    </row>
    <row r="27" spans="1:8" ht="20.25" customHeight="1">
      <c r="A27" s="54" t="s">
        <v>75</v>
      </c>
      <c r="B27" s="54"/>
      <c r="C27" s="3"/>
      <c r="D27" s="134">
        <f>H197</f>
        <v>950</v>
      </c>
      <c r="E27" s="142"/>
      <c r="F27" s="142"/>
      <c r="G27" s="163"/>
      <c r="H27" s="163"/>
    </row>
    <row r="28" spans="1:8" ht="20.25" customHeight="1">
      <c r="A28" s="54" t="s">
        <v>76</v>
      </c>
      <c r="B28" s="54"/>
      <c r="C28" s="3"/>
      <c r="D28" s="134">
        <f>I197</f>
        <v>2654</v>
      </c>
      <c r="E28" s="142"/>
      <c r="F28" s="142"/>
      <c r="G28" s="163"/>
      <c r="H28" s="163"/>
    </row>
    <row r="29" spans="1:8" ht="20.25" customHeight="1">
      <c r="A29" s="242" t="s">
        <v>46</v>
      </c>
      <c r="B29" s="242"/>
      <c r="C29" s="242"/>
      <c r="D29" s="134">
        <f>J197</f>
        <v>92000</v>
      </c>
      <c r="E29" s="142"/>
      <c r="F29" s="142"/>
      <c r="G29" s="163"/>
      <c r="H29" s="163"/>
    </row>
    <row r="30" spans="1:8" ht="20.25" customHeight="1">
      <c r="A30" s="54" t="s">
        <v>77</v>
      </c>
      <c r="B30" s="54"/>
      <c r="C30" s="54"/>
      <c r="D30" s="134">
        <f>K197</f>
        <v>19440</v>
      </c>
      <c r="E30" s="142"/>
      <c r="F30" s="142"/>
      <c r="G30" s="163"/>
      <c r="H30" s="163"/>
    </row>
    <row r="31" spans="1:8" ht="26.25" customHeight="1">
      <c r="A31" s="55" t="s">
        <v>55</v>
      </c>
      <c r="B31" s="55" t="s">
        <v>56</v>
      </c>
      <c r="C31" s="3"/>
      <c r="D31" s="134">
        <f>L197</f>
        <v>2000</v>
      </c>
      <c r="E31" s="142"/>
      <c r="F31" s="142"/>
      <c r="G31" s="163"/>
      <c r="H31" s="163"/>
    </row>
    <row r="32" spans="1:8" ht="20.25" customHeight="1">
      <c r="A32" s="13" t="s">
        <v>60</v>
      </c>
      <c r="B32" s="3"/>
      <c r="C32" s="54"/>
      <c r="D32" s="134">
        <f>M197</f>
        <v>2039</v>
      </c>
      <c r="E32" s="142"/>
      <c r="F32" s="142"/>
      <c r="G32" s="163"/>
      <c r="H32" s="163"/>
    </row>
    <row r="33" spans="1:8" ht="20.25" customHeight="1">
      <c r="A33" s="13" t="s">
        <v>136</v>
      </c>
      <c r="B33" s="13"/>
      <c r="C33" s="54"/>
      <c r="D33" s="93">
        <f>R197</f>
        <v>12938.54</v>
      </c>
      <c r="E33" s="142"/>
      <c r="F33" s="142"/>
      <c r="G33" s="163"/>
      <c r="H33" s="163"/>
    </row>
    <row r="34" spans="1:8" ht="20.25" customHeight="1">
      <c r="A34" s="13"/>
      <c r="B34" s="13"/>
      <c r="C34" s="54"/>
      <c r="D34" s="93"/>
      <c r="E34" s="139"/>
      <c r="F34" s="139"/>
      <c r="G34" s="163"/>
      <c r="H34" s="163"/>
    </row>
    <row r="35" spans="1:8" ht="23.25" customHeight="1">
      <c r="A35" s="243" t="s">
        <v>78</v>
      </c>
      <c r="B35" s="243"/>
      <c r="C35" s="243"/>
      <c r="D35" s="133">
        <f>D36</f>
        <v>1600</v>
      </c>
      <c r="E35" s="140"/>
      <c r="F35" s="140"/>
      <c r="G35" s="163"/>
      <c r="H35" s="163"/>
    </row>
    <row r="36" spans="1:8" ht="19.5" customHeight="1">
      <c r="A36" s="242" t="s">
        <v>118</v>
      </c>
      <c r="B36" s="242"/>
      <c r="C36" s="242"/>
      <c r="D36" s="134">
        <f>C209</f>
        <v>1600</v>
      </c>
      <c r="E36" s="143"/>
      <c r="F36" s="143"/>
      <c r="G36" s="163"/>
      <c r="H36" s="163"/>
    </row>
    <row r="37" spans="1:8" s="167" customFormat="1" ht="19.5" customHeight="1">
      <c r="A37" s="61" t="s">
        <v>112</v>
      </c>
      <c r="B37" s="61"/>
      <c r="C37" s="62"/>
      <c r="D37" s="136">
        <f>D38+D39</f>
        <v>20100</v>
      </c>
      <c r="E37" s="144"/>
      <c r="F37" s="59"/>
      <c r="G37" s="40"/>
      <c r="H37" s="166"/>
    </row>
    <row r="38" spans="1:8" ht="19.5" customHeight="1">
      <c r="A38" s="54" t="s">
        <v>150</v>
      </c>
      <c r="B38" s="54"/>
      <c r="C38" s="54"/>
      <c r="D38" s="135">
        <f>M247</f>
        <v>0</v>
      </c>
      <c r="E38" s="144"/>
      <c r="F38" s="144"/>
      <c r="G38" s="17"/>
      <c r="H38" s="163"/>
    </row>
    <row r="39" spans="1:8" ht="19.5" customHeight="1">
      <c r="A39" s="54" t="s">
        <v>175</v>
      </c>
      <c r="B39" s="54"/>
      <c r="C39" s="54"/>
      <c r="D39" s="135">
        <f>M286</f>
        <v>20100</v>
      </c>
      <c r="E39" s="144"/>
      <c r="F39" s="144"/>
      <c r="G39" s="17"/>
      <c r="H39" s="163"/>
    </row>
    <row r="40" spans="1:8" ht="19.5" customHeight="1">
      <c r="A40" s="61" t="s">
        <v>124</v>
      </c>
      <c r="B40" s="61"/>
      <c r="C40" s="54"/>
      <c r="D40" s="136">
        <f>D41</f>
        <v>729300</v>
      </c>
      <c r="E40" s="144"/>
      <c r="F40" s="144"/>
      <c r="G40" s="163"/>
      <c r="H40" s="163"/>
    </row>
    <row r="41" spans="1:8" ht="19.5" customHeight="1">
      <c r="A41" s="64" t="s">
        <v>125</v>
      </c>
      <c r="B41" s="65"/>
      <c r="C41" s="54"/>
      <c r="D41" s="135">
        <f>C308</f>
        <v>729300</v>
      </c>
      <c r="E41" s="145"/>
      <c r="F41" s="145"/>
      <c r="G41" s="163"/>
      <c r="H41" s="163"/>
    </row>
    <row r="42" spans="1:8" ht="15.75" thickBot="1">
      <c r="A42" s="66" t="s">
        <v>2</v>
      </c>
      <c r="B42" s="67"/>
      <c r="C42" s="68"/>
      <c r="D42" s="157">
        <f>D9+D16+D22+D35+D37+D40</f>
        <v>1116603.54</v>
      </c>
      <c r="E42" s="146">
        <f>E35+E22+E16+E9+E37+E40</f>
        <v>0</v>
      </c>
      <c r="F42" s="146">
        <f>F37+F35+F22+F16+F9+F40</f>
        <v>0</v>
      </c>
      <c r="G42" s="163"/>
      <c r="H42" s="163"/>
    </row>
    <row r="43" spans="1:5" ht="15.75" thickTop="1">
      <c r="A43" s="168"/>
      <c r="B43" s="160"/>
      <c r="D43" s="169"/>
      <c r="E43" s="47"/>
    </row>
    <row r="44" spans="1:13" ht="15">
      <c r="A44" s="170"/>
      <c r="B44" s="171"/>
      <c r="C44" s="171"/>
      <c r="D44" s="171"/>
      <c r="E44" s="171"/>
      <c r="F44" s="171"/>
      <c r="G44" s="171"/>
      <c r="H44" s="171"/>
      <c r="I44" s="171"/>
      <c r="K44" s="171"/>
      <c r="L44" s="171"/>
      <c r="M44" s="171"/>
    </row>
    <row r="45" spans="1:6" ht="15">
      <c r="A45" s="172"/>
      <c r="B45" s="173"/>
      <c r="D45" s="47"/>
      <c r="E45" s="47"/>
      <c r="F45" s="47"/>
    </row>
    <row r="46" spans="1:10" ht="12.75" customHeight="1">
      <c r="A46" s="172"/>
      <c r="B46" s="173"/>
      <c r="D46" s="47"/>
      <c r="E46" s="47"/>
      <c r="F46" s="47"/>
      <c r="J46" s="171"/>
    </row>
    <row r="47" spans="1:10" ht="0.75" customHeight="1" hidden="1">
      <c r="A47" s="172"/>
      <c r="B47" s="173"/>
      <c r="D47" s="47"/>
      <c r="E47" s="47"/>
      <c r="J47" s="171"/>
    </row>
    <row r="48" spans="1:10" ht="15" hidden="1">
      <c r="A48" s="172"/>
      <c r="B48" s="173"/>
      <c r="D48" s="47"/>
      <c r="E48" s="47"/>
      <c r="J48" s="171"/>
    </row>
    <row r="49" spans="1:10" ht="15" hidden="1">
      <c r="A49" s="172"/>
      <c r="B49" s="173"/>
      <c r="D49" s="47"/>
      <c r="E49" s="47"/>
      <c r="J49" s="171"/>
    </row>
    <row r="50" spans="1:5" ht="15" hidden="1">
      <c r="A50" s="172"/>
      <c r="B50" s="173"/>
      <c r="D50" s="47"/>
      <c r="E50" s="47"/>
    </row>
    <row r="51" spans="1:15" ht="15">
      <c r="A51" s="96" t="s">
        <v>151</v>
      </c>
      <c r="B51" s="97"/>
      <c r="C51" s="97"/>
      <c r="D51" s="46"/>
      <c r="E51" s="16"/>
      <c r="F51" s="16"/>
      <c r="G51" s="16"/>
      <c r="H51" s="16"/>
      <c r="I51" s="16"/>
      <c r="J51" s="3"/>
      <c r="K51" s="16"/>
      <c r="L51" s="16"/>
      <c r="M51" s="16"/>
      <c r="N51" s="16"/>
      <c r="O51" s="174"/>
    </row>
    <row r="52" spans="1:15" ht="15">
      <c r="A52" s="96" t="s">
        <v>152</v>
      </c>
      <c r="B52" s="97"/>
      <c r="C52" s="97"/>
      <c r="D52" s="46"/>
      <c r="E52" s="16"/>
      <c r="F52" s="16"/>
      <c r="G52" s="16"/>
      <c r="H52" s="16"/>
      <c r="I52" s="16"/>
      <c r="J52" s="3"/>
      <c r="K52" s="16"/>
      <c r="L52" s="16"/>
      <c r="M52" s="16"/>
      <c r="N52" s="16"/>
      <c r="O52" s="174"/>
    </row>
    <row r="53" spans="1:15" ht="13.5" customHeight="1">
      <c r="A53" s="101"/>
      <c r="B53" s="101"/>
      <c r="C53" s="101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75"/>
    </row>
    <row r="54" spans="1:17" ht="9.75" customHeight="1">
      <c r="A54" s="101"/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4"/>
      <c r="N54" s="3"/>
      <c r="O54" s="174"/>
      <c r="P54" s="152"/>
      <c r="Q54" s="152"/>
    </row>
    <row r="55" spans="1:18" s="51" customFormat="1" ht="45">
      <c r="A55" s="31" t="s">
        <v>8</v>
      </c>
      <c r="B55" s="31" t="s">
        <v>3</v>
      </c>
      <c r="C55" s="18" t="s">
        <v>144</v>
      </c>
      <c r="D55" s="18" t="s">
        <v>9</v>
      </c>
      <c r="E55" s="18" t="s">
        <v>0</v>
      </c>
      <c r="F55" s="18" t="s">
        <v>10</v>
      </c>
      <c r="G55" s="18" t="s">
        <v>53</v>
      </c>
      <c r="H55" s="18" t="s">
        <v>52</v>
      </c>
      <c r="I55" s="18" t="s">
        <v>51</v>
      </c>
      <c r="J55" s="18" t="s">
        <v>50</v>
      </c>
      <c r="K55" s="18" t="s">
        <v>79</v>
      </c>
      <c r="L55" s="18" t="s">
        <v>54</v>
      </c>
      <c r="M55" s="22" t="s">
        <v>132</v>
      </c>
      <c r="N55" s="22" t="s">
        <v>145</v>
      </c>
      <c r="O55" s="161"/>
      <c r="P55" s="176"/>
      <c r="Q55" s="176"/>
      <c r="R55" s="177"/>
    </row>
    <row r="56" spans="1:15" ht="14.25" customHeight="1">
      <c r="A56" s="24"/>
      <c r="B56" s="105"/>
      <c r="C56" s="19"/>
      <c r="D56" s="19"/>
      <c r="E56" s="3"/>
      <c r="F56" s="19"/>
      <c r="G56" s="19"/>
      <c r="H56" s="19"/>
      <c r="I56" s="19"/>
      <c r="J56" s="19"/>
      <c r="K56" s="19"/>
      <c r="L56" s="19"/>
      <c r="M56" s="19"/>
      <c r="N56" s="19"/>
      <c r="O56" s="158"/>
    </row>
    <row r="57" spans="1:15" ht="16.5" customHeight="1">
      <c r="A57" s="27">
        <v>32</v>
      </c>
      <c r="B57" s="28" t="s">
        <v>11</v>
      </c>
      <c r="C57" s="20">
        <f>SUM(C58:C81)</f>
        <v>59819</v>
      </c>
      <c r="D57" s="20">
        <f>D74+D75+D76</f>
        <v>0</v>
      </c>
      <c r="E57" s="20">
        <v>0</v>
      </c>
      <c r="F57" s="20">
        <f>SUM(F58:F81)</f>
        <v>0</v>
      </c>
      <c r="G57" s="20"/>
      <c r="H57" s="20"/>
      <c r="I57" s="20">
        <f>SUM(I58:I81)</f>
        <v>0</v>
      </c>
      <c r="J57" s="20">
        <f>J62+J67+J68+J73</f>
        <v>44347</v>
      </c>
      <c r="K57" s="20">
        <f>SUM(K58:K81)</f>
        <v>15472</v>
      </c>
      <c r="L57" s="19">
        <f>SUM(L58:L81)</f>
        <v>0</v>
      </c>
      <c r="M57" s="20"/>
      <c r="N57" s="20"/>
      <c r="O57" s="179"/>
    </row>
    <row r="58" spans="1:19" ht="14.25" customHeight="1" hidden="1">
      <c r="A58" s="24">
        <v>3211</v>
      </c>
      <c r="B58" s="25" t="s">
        <v>12</v>
      </c>
      <c r="C58" s="19">
        <f>K58</f>
        <v>139</v>
      </c>
      <c r="D58" s="19"/>
      <c r="E58" s="19"/>
      <c r="F58" s="19"/>
      <c r="G58" s="19"/>
      <c r="H58" s="19"/>
      <c r="I58" s="19"/>
      <c r="J58" s="19"/>
      <c r="K58" s="19">
        <v>139</v>
      </c>
      <c r="L58" s="19"/>
      <c r="M58" s="19"/>
      <c r="N58" s="19"/>
      <c r="O58" s="158"/>
      <c r="P58" s="164"/>
      <c r="Q58" s="164"/>
      <c r="S58" s="164"/>
    </row>
    <row r="59" spans="1:22" ht="14.25" customHeight="1" hidden="1">
      <c r="A59" s="24">
        <v>3213</v>
      </c>
      <c r="B59" s="25" t="s">
        <v>14</v>
      </c>
      <c r="C59" s="19">
        <f aca="true" t="shared" si="0" ref="C59:C70">K59</f>
        <v>152</v>
      </c>
      <c r="D59" s="19"/>
      <c r="E59" s="19"/>
      <c r="F59" s="19"/>
      <c r="G59" s="19"/>
      <c r="H59" s="19"/>
      <c r="I59" s="19"/>
      <c r="J59" s="19"/>
      <c r="K59" s="19">
        <v>152</v>
      </c>
      <c r="L59" s="19"/>
      <c r="M59" s="19"/>
      <c r="N59" s="19"/>
      <c r="O59" s="158"/>
      <c r="V59" s="164"/>
    </row>
    <row r="60" spans="1:22" ht="14.25" customHeight="1" hidden="1">
      <c r="A60" s="24">
        <v>3214</v>
      </c>
      <c r="B60" s="25" t="s">
        <v>105</v>
      </c>
      <c r="C60" s="19">
        <f t="shared" si="0"/>
        <v>16</v>
      </c>
      <c r="D60" s="19"/>
      <c r="E60" s="19"/>
      <c r="F60" s="19"/>
      <c r="G60" s="19"/>
      <c r="H60" s="19"/>
      <c r="I60" s="19"/>
      <c r="J60" s="19"/>
      <c r="K60" s="19">
        <v>16</v>
      </c>
      <c r="L60" s="19"/>
      <c r="M60" s="19"/>
      <c r="N60" s="19"/>
      <c r="O60" s="158"/>
      <c r="V60" s="164"/>
    </row>
    <row r="61" spans="1:15" ht="14.25" customHeight="1" hidden="1">
      <c r="A61" s="24">
        <v>3221</v>
      </c>
      <c r="B61" s="25" t="s">
        <v>15</v>
      </c>
      <c r="C61" s="19">
        <f t="shared" si="0"/>
        <v>2100</v>
      </c>
      <c r="D61" s="19"/>
      <c r="E61" s="19"/>
      <c r="F61" s="19"/>
      <c r="G61" s="19"/>
      <c r="H61" s="19"/>
      <c r="I61" s="19"/>
      <c r="J61" s="19"/>
      <c r="K61" s="19">
        <v>2100</v>
      </c>
      <c r="L61" s="19"/>
      <c r="M61" s="19"/>
      <c r="N61" s="19"/>
      <c r="O61" s="158"/>
    </row>
    <row r="62" spans="1:15" ht="14.25" customHeight="1" hidden="1">
      <c r="A62" s="24">
        <v>3223</v>
      </c>
      <c r="B62" s="25" t="s">
        <v>16</v>
      </c>
      <c r="C62" s="19">
        <f>J62</f>
        <v>31400</v>
      </c>
      <c r="D62" s="19"/>
      <c r="E62" s="19"/>
      <c r="F62" s="19"/>
      <c r="G62" s="19"/>
      <c r="H62" s="19"/>
      <c r="I62" s="19"/>
      <c r="J62" s="151">
        <v>31400</v>
      </c>
      <c r="K62" s="19"/>
      <c r="L62" s="19"/>
      <c r="M62" s="19"/>
      <c r="N62" s="19"/>
      <c r="O62" s="158"/>
    </row>
    <row r="63" spans="1:15" ht="14.25" customHeight="1" hidden="1">
      <c r="A63" s="24">
        <v>3224</v>
      </c>
      <c r="B63" s="25" t="s">
        <v>17</v>
      </c>
      <c r="C63" s="19">
        <f t="shared" si="0"/>
        <v>1000</v>
      </c>
      <c r="D63" s="19"/>
      <c r="E63" s="19"/>
      <c r="F63" s="19"/>
      <c r="G63" s="19"/>
      <c r="H63" s="19"/>
      <c r="I63" s="19"/>
      <c r="J63" s="19"/>
      <c r="K63" s="19">
        <v>1000</v>
      </c>
      <c r="L63" s="19"/>
      <c r="M63" s="19"/>
      <c r="N63" s="19"/>
      <c r="O63" s="158"/>
    </row>
    <row r="64" spans="1:15" ht="14.25" customHeight="1" hidden="1">
      <c r="A64" s="24">
        <v>3225</v>
      </c>
      <c r="B64" s="25" t="s">
        <v>18</v>
      </c>
      <c r="C64" s="19">
        <f t="shared" si="0"/>
        <v>66</v>
      </c>
      <c r="D64" s="19"/>
      <c r="E64" s="19"/>
      <c r="F64" s="19"/>
      <c r="G64" s="19"/>
      <c r="H64" s="19"/>
      <c r="I64" s="19"/>
      <c r="J64" s="19"/>
      <c r="K64" s="19">
        <v>66</v>
      </c>
      <c r="L64" s="19"/>
      <c r="M64" s="19"/>
      <c r="N64" s="19"/>
      <c r="O64" s="158"/>
    </row>
    <row r="65" spans="1:15" ht="14.25" customHeight="1" hidden="1">
      <c r="A65" s="24">
        <v>3227</v>
      </c>
      <c r="B65" s="25" t="s">
        <v>19</v>
      </c>
      <c r="C65" s="19">
        <f>K65</f>
        <v>228</v>
      </c>
      <c r="D65" s="19"/>
      <c r="E65" s="19"/>
      <c r="F65" s="19"/>
      <c r="G65" s="19"/>
      <c r="H65" s="19"/>
      <c r="I65" s="19"/>
      <c r="J65" s="19"/>
      <c r="K65" s="19">
        <v>228</v>
      </c>
      <c r="L65" s="19"/>
      <c r="M65" s="19"/>
      <c r="N65" s="19"/>
      <c r="O65" s="158"/>
    </row>
    <row r="66" spans="1:15" ht="14.25" customHeight="1" hidden="1">
      <c r="A66" s="24">
        <v>3231</v>
      </c>
      <c r="B66" s="25" t="s">
        <v>20</v>
      </c>
      <c r="C66" s="19">
        <f t="shared" si="0"/>
        <v>1175</v>
      </c>
      <c r="D66" s="19"/>
      <c r="E66" s="19"/>
      <c r="F66" s="19"/>
      <c r="G66" s="19"/>
      <c r="H66" s="19"/>
      <c r="I66" s="19"/>
      <c r="J66" s="19"/>
      <c r="K66" s="19">
        <v>1175</v>
      </c>
      <c r="L66" s="19"/>
      <c r="M66" s="19"/>
      <c r="N66" s="19"/>
      <c r="O66" s="158"/>
    </row>
    <row r="67" spans="1:15" ht="14.25" customHeight="1" hidden="1">
      <c r="A67" s="24">
        <v>32319</v>
      </c>
      <c r="B67" s="25" t="s">
        <v>47</v>
      </c>
      <c r="C67" s="19">
        <f>J67</f>
        <v>6284</v>
      </c>
      <c r="D67" s="19"/>
      <c r="E67" s="19"/>
      <c r="F67" s="19"/>
      <c r="G67" s="19"/>
      <c r="H67" s="19"/>
      <c r="I67" s="19"/>
      <c r="J67" s="151">
        <v>6284</v>
      </c>
      <c r="K67" s="19"/>
      <c r="L67" s="19"/>
      <c r="M67" s="19"/>
      <c r="N67" s="19"/>
      <c r="O67" s="158"/>
    </row>
    <row r="68" spans="1:15" ht="14.25" customHeight="1" hidden="1">
      <c r="A68" s="24">
        <v>3232</v>
      </c>
      <c r="B68" s="25" t="s">
        <v>21</v>
      </c>
      <c r="C68" s="19">
        <f>J68+K68</f>
        <v>4691</v>
      </c>
      <c r="D68" s="19"/>
      <c r="E68" s="19"/>
      <c r="F68" s="19"/>
      <c r="G68" s="19"/>
      <c r="H68" s="19"/>
      <c r="I68" s="19"/>
      <c r="J68" s="19">
        <v>3000</v>
      </c>
      <c r="K68" s="19">
        <v>1691</v>
      </c>
      <c r="L68" s="19"/>
      <c r="M68" s="19"/>
      <c r="N68" s="19"/>
      <c r="O68" s="158"/>
    </row>
    <row r="69" spans="1:15" ht="14.25" customHeight="1" hidden="1">
      <c r="A69" s="24">
        <v>3233</v>
      </c>
      <c r="B69" s="25" t="s">
        <v>22</v>
      </c>
      <c r="C69" s="19">
        <f t="shared" si="0"/>
        <v>248</v>
      </c>
      <c r="D69" s="19"/>
      <c r="E69" s="19"/>
      <c r="F69" s="19"/>
      <c r="G69" s="19"/>
      <c r="H69" s="19"/>
      <c r="I69" s="19"/>
      <c r="J69" s="19"/>
      <c r="K69" s="19">
        <v>248</v>
      </c>
      <c r="L69" s="19"/>
      <c r="M69" s="19"/>
      <c r="N69" s="19"/>
      <c r="O69" s="158"/>
    </row>
    <row r="70" spans="1:15" ht="14.25" customHeight="1" hidden="1">
      <c r="A70" s="24">
        <v>3234</v>
      </c>
      <c r="B70" s="25" t="s">
        <v>23</v>
      </c>
      <c r="C70" s="19">
        <f t="shared" si="0"/>
        <v>2963</v>
      </c>
      <c r="D70" s="19"/>
      <c r="E70" s="19"/>
      <c r="F70" s="19"/>
      <c r="G70" s="19"/>
      <c r="H70" s="19"/>
      <c r="I70" s="19"/>
      <c r="J70" s="19"/>
      <c r="K70" s="19">
        <v>2963</v>
      </c>
      <c r="L70" s="19"/>
      <c r="M70" s="19"/>
      <c r="N70" s="19"/>
      <c r="O70" s="158"/>
    </row>
    <row r="71" spans="1:15" ht="14.25" customHeight="1" hidden="1">
      <c r="A71" s="24">
        <v>3235</v>
      </c>
      <c r="B71" s="25" t="s">
        <v>24</v>
      </c>
      <c r="C71" s="19">
        <f>K71</f>
        <v>690</v>
      </c>
      <c r="D71" s="19"/>
      <c r="E71" s="19"/>
      <c r="F71" s="19"/>
      <c r="G71" s="19"/>
      <c r="H71" s="19"/>
      <c r="I71" s="19"/>
      <c r="J71" s="19"/>
      <c r="K71" s="19">
        <v>690</v>
      </c>
      <c r="L71" s="19"/>
      <c r="M71" s="19"/>
      <c r="N71" s="19"/>
      <c r="O71" s="158"/>
    </row>
    <row r="72" spans="1:15" ht="14.25" customHeight="1" hidden="1">
      <c r="A72" s="24">
        <v>3236</v>
      </c>
      <c r="B72" s="25" t="s">
        <v>25</v>
      </c>
      <c r="C72" s="19">
        <f>K72</f>
        <v>64</v>
      </c>
      <c r="D72" s="19"/>
      <c r="E72" s="19"/>
      <c r="F72" s="19"/>
      <c r="G72" s="19"/>
      <c r="H72" s="19"/>
      <c r="I72" s="19"/>
      <c r="J72" s="19"/>
      <c r="K72" s="19">
        <v>64</v>
      </c>
      <c r="L72" s="19"/>
      <c r="M72" s="19"/>
      <c r="N72" s="19"/>
      <c r="O72" s="158"/>
    </row>
    <row r="73" spans="1:15" ht="14.25" customHeight="1" hidden="1">
      <c r="A73" s="24">
        <v>3236</v>
      </c>
      <c r="B73" s="25" t="s">
        <v>48</v>
      </c>
      <c r="C73" s="19">
        <f>SUM(D73:K73)</f>
        <v>3663</v>
      </c>
      <c r="D73" s="19"/>
      <c r="E73" s="19"/>
      <c r="F73" s="19"/>
      <c r="G73" s="19"/>
      <c r="H73" s="19"/>
      <c r="I73" s="19"/>
      <c r="J73" s="19">
        <v>3663</v>
      </c>
      <c r="K73" s="19"/>
      <c r="L73" s="19"/>
      <c r="M73" s="19"/>
      <c r="N73" s="19"/>
      <c r="O73" s="158"/>
    </row>
    <row r="74" spans="1:15" ht="14.25" customHeight="1" hidden="1">
      <c r="A74" s="24">
        <v>3237</v>
      </c>
      <c r="B74" s="25" t="s">
        <v>26</v>
      </c>
      <c r="C74" s="19">
        <f>K74</f>
        <v>396</v>
      </c>
      <c r="D74" s="19"/>
      <c r="E74" s="19"/>
      <c r="F74" s="19"/>
      <c r="G74" s="19"/>
      <c r="H74" s="19"/>
      <c r="I74" s="19"/>
      <c r="J74" s="108"/>
      <c r="K74" s="19">
        <v>396</v>
      </c>
      <c r="L74" s="19"/>
      <c r="M74" s="19"/>
      <c r="N74" s="19"/>
      <c r="O74" s="158"/>
    </row>
    <row r="75" spans="1:15" ht="14.25" customHeight="1" hidden="1">
      <c r="A75" s="24">
        <v>3238</v>
      </c>
      <c r="B75" s="25" t="s">
        <v>27</v>
      </c>
      <c r="C75" s="19">
        <f aca="true" t="shared" si="1" ref="C75:C81">K75</f>
        <v>1545</v>
      </c>
      <c r="D75" s="19"/>
      <c r="E75" s="19"/>
      <c r="F75" s="19"/>
      <c r="G75" s="19"/>
      <c r="H75" s="19"/>
      <c r="I75" s="19"/>
      <c r="J75" s="19"/>
      <c r="K75" s="19">
        <v>1545</v>
      </c>
      <c r="L75" s="19"/>
      <c r="M75" s="19"/>
      <c r="N75" s="19"/>
      <c r="O75" s="158"/>
    </row>
    <row r="76" spans="1:15" ht="14.25" customHeight="1" hidden="1">
      <c r="A76" s="24">
        <v>3239</v>
      </c>
      <c r="B76" s="25" t="s">
        <v>28</v>
      </c>
      <c r="C76" s="19">
        <f t="shared" si="1"/>
        <v>727</v>
      </c>
      <c r="D76" s="19"/>
      <c r="E76" s="19"/>
      <c r="F76" s="19"/>
      <c r="G76" s="19"/>
      <c r="H76" s="19"/>
      <c r="I76" s="19"/>
      <c r="J76" s="19"/>
      <c r="K76" s="19">
        <v>727</v>
      </c>
      <c r="L76" s="19"/>
      <c r="M76" s="19"/>
      <c r="N76" s="19"/>
      <c r="O76" s="158"/>
    </row>
    <row r="77" spans="1:15" ht="14.25" customHeight="1" hidden="1">
      <c r="A77" s="24">
        <v>3292</v>
      </c>
      <c r="B77" s="25" t="s">
        <v>29</v>
      </c>
      <c r="C77" s="19">
        <f>K77</f>
        <v>1455</v>
      </c>
      <c r="D77" s="19"/>
      <c r="E77" s="19"/>
      <c r="F77" s="19"/>
      <c r="G77" s="19"/>
      <c r="H77" s="19"/>
      <c r="I77" s="19"/>
      <c r="J77" s="19"/>
      <c r="K77" s="19">
        <v>1455</v>
      </c>
      <c r="L77" s="19"/>
      <c r="M77" s="19"/>
      <c r="N77" s="19"/>
      <c r="O77" s="158"/>
    </row>
    <row r="78" spans="1:15" ht="14.25" customHeight="1" hidden="1">
      <c r="A78" s="24">
        <v>3293</v>
      </c>
      <c r="B78" s="25" t="s">
        <v>30</v>
      </c>
      <c r="C78" s="19">
        <f>K78</f>
        <v>40</v>
      </c>
      <c r="D78" s="19"/>
      <c r="E78" s="19"/>
      <c r="F78" s="19"/>
      <c r="G78" s="19"/>
      <c r="H78" s="19"/>
      <c r="I78" s="19"/>
      <c r="J78" s="19"/>
      <c r="K78" s="19">
        <v>40</v>
      </c>
      <c r="L78" s="19"/>
      <c r="M78" s="19"/>
      <c r="N78" s="19"/>
      <c r="O78" s="158"/>
    </row>
    <row r="79" spans="1:15" ht="14.25" customHeight="1" hidden="1">
      <c r="A79" s="24">
        <v>3294</v>
      </c>
      <c r="B79" s="25" t="s">
        <v>31</v>
      </c>
      <c r="C79" s="19">
        <f>K79</f>
        <v>143</v>
      </c>
      <c r="D79" s="19"/>
      <c r="E79" s="19"/>
      <c r="F79" s="19"/>
      <c r="G79" s="19"/>
      <c r="H79" s="19"/>
      <c r="I79" s="19"/>
      <c r="J79" s="19"/>
      <c r="K79" s="19">
        <v>143</v>
      </c>
      <c r="L79" s="19"/>
      <c r="M79" s="19"/>
      <c r="N79" s="19"/>
      <c r="O79" s="158"/>
    </row>
    <row r="80" spans="1:15" ht="14.25" customHeight="1" hidden="1">
      <c r="A80" s="24">
        <v>3295</v>
      </c>
      <c r="B80" s="25" t="s">
        <v>32</v>
      </c>
      <c r="C80" s="19">
        <f>K80</f>
        <v>133</v>
      </c>
      <c r="D80" s="19"/>
      <c r="E80" s="19"/>
      <c r="F80" s="19"/>
      <c r="G80" s="19"/>
      <c r="H80" s="19"/>
      <c r="I80" s="19"/>
      <c r="J80" s="19"/>
      <c r="K80" s="19">
        <v>133</v>
      </c>
      <c r="L80" s="19"/>
      <c r="M80" s="19"/>
      <c r="N80" s="19"/>
      <c r="O80" s="158"/>
    </row>
    <row r="81" spans="1:15" ht="14.25" customHeight="1" hidden="1">
      <c r="A81" s="24">
        <v>3299</v>
      </c>
      <c r="B81" s="25" t="s">
        <v>33</v>
      </c>
      <c r="C81" s="19">
        <f t="shared" si="1"/>
        <v>501</v>
      </c>
      <c r="D81" s="19"/>
      <c r="E81" s="19"/>
      <c r="F81" s="19"/>
      <c r="G81" s="19"/>
      <c r="H81" s="19"/>
      <c r="I81" s="19"/>
      <c r="J81" s="19"/>
      <c r="K81" s="19">
        <v>501</v>
      </c>
      <c r="L81" s="19"/>
      <c r="M81" s="19"/>
      <c r="N81" s="19"/>
      <c r="O81" s="158"/>
    </row>
    <row r="82" spans="1:15" ht="14.25" customHeight="1">
      <c r="A82" s="24"/>
      <c r="B82" s="25"/>
      <c r="C82" s="19"/>
      <c r="D82" s="19"/>
      <c r="E82" s="19"/>
      <c r="F82" s="19"/>
      <c r="G82" s="19"/>
      <c r="H82" s="19"/>
      <c r="I82" s="19"/>
      <c r="J82" s="19"/>
      <c r="K82" s="108"/>
      <c r="L82" s="19"/>
      <c r="M82" s="19"/>
      <c r="N82" s="19"/>
      <c r="O82" s="158"/>
    </row>
    <row r="83" spans="1:15" ht="14.25" customHeight="1">
      <c r="A83" s="29"/>
      <c r="B83" s="30" t="s">
        <v>4</v>
      </c>
      <c r="C83" s="21">
        <f aca="true" t="shared" si="2" ref="C83:L83">C57</f>
        <v>59819</v>
      </c>
      <c r="D83" s="21">
        <f t="shared" si="2"/>
        <v>0</v>
      </c>
      <c r="E83" s="21">
        <f t="shared" si="2"/>
        <v>0</v>
      </c>
      <c r="F83" s="21">
        <f t="shared" si="2"/>
        <v>0</v>
      </c>
      <c r="G83" s="21">
        <f t="shared" si="2"/>
        <v>0</v>
      </c>
      <c r="H83" s="21">
        <f t="shared" si="2"/>
        <v>0</v>
      </c>
      <c r="I83" s="21">
        <f t="shared" si="2"/>
        <v>0</v>
      </c>
      <c r="J83" s="21">
        <f t="shared" si="2"/>
        <v>44347</v>
      </c>
      <c r="K83" s="21">
        <f t="shared" si="2"/>
        <v>15472</v>
      </c>
      <c r="L83" s="21">
        <f t="shared" si="2"/>
        <v>0</v>
      </c>
      <c r="M83" s="21"/>
      <c r="N83" s="21"/>
      <c r="O83" s="179"/>
    </row>
    <row r="84" spans="1:15" ht="14.25" customHeight="1">
      <c r="A84" s="33"/>
      <c r="B84" s="23" t="s">
        <v>5</v>
      </c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179"/>
    </row>
    <row r="85" ht="14.25">
      <c r="O85" s="47"/>
    </row>
    <row r="86" ht="14.25">
      <c r="O86" s="47"/>
    </row>
    <row r="87" spans="1:15" ht="15">
      <c r="A87" s="96" t="s">
        <v>151</v>
      </c>
      <c r="B87" s="97"/>
      <c r="C87" s="97"/>
      <c r="D87" s="46"/>
      <c r="E87" s="16"/>
      <c r="O87" s="47"/>
    </row>
    <row r="88" spans="1:15" ht="15">
      <c r="A88" s="96" t="s">
        <v>178</v>
      </c>
      <c r="B88" s="97"/>
      <c r="C88" s="97"/>
      <c r="D88" s="46"/>
      <c r="E88" s="16"/>
      <c r="O88" s="47"/>
    </row>
    <row r="89" ht="14.25">
      <c r="O89" s="47"/>
    </row>
    <row r="90" spans="1:18" s="51" customFormat="1" ht="45">
      <c r="A90" s="31" t="s">
        <v>8</v>
      </c>
      <c r="B90" s="31" t="s">
        <v>3</v>
      </c>
      <c r="C90" s="18" t="s">
        <v>144</v>
      </c>
      <c r="D90" s="18" t="s">
        <v>9</v>
      </c>
      <c r="E90" s="18" t="s">
        <v>0</v>
      </c>
      <c r="F90" s="18" t="s">
        <v>10</v>
      </c>
      <c r="G90" s="18" t="s">
        <v>53</v>
      </c>
      <c r="H90" s="18" t="s">
        <v>52</v>
      </c>
      <c r="I90" s="18" t="s">
        <v>51</v>
      </c>
      <c r="J90" s="18" t="s">
        <v>50</v>
      </c>
      <c r="K90" s="18" t="s">
        <v>79</v>
      </c>
      <c r="L90" s="18" t="s">
        <v>54</v>
      </c>
      <c r="M90" s="22" t="s">
        <v>132</v>
      </c>
      <c r="N90" s="22" t="s">
        <v>145</v>
      </c>
      <c r="O90" s="161"/>
      <c r="P90" s="176"/>
      <c r="Q90" s="176"/>
      <c r="R90" s="177"/>
    </row>
    <row r="91" spans="1:4" ht="14.25">
      <c r="A91" s="181"/>
      <c r="B91" s="42"/>
      <c r="D91" s="42"/>
    </row>
    <row r="92" spans="1:11" ht="30">
      <c r="A92" s="27">
        <v>42</v>
      </c>
      <c r="B92" s="231" t="s">
        <v>179</v>
      </c>
      <c r="C92" s="3">
        <v>663</v>
      </c>
      <c r="D92" s="42"/>
      <c r="K92" s="3">
        <v>663</v>
      </c>
    </row>
    <row r="93" spans="1:20" ht="14.25" hidden="1">
      <c r="A93" s="14">
        <v>4241</v>
      </c>
      <c r="B93" s="3" t="s">
        <v>43</v>
      </c>
      <c r="C93" s="3">
        <f>K93</f>
        <v>663</v>
      </c>
      <c r="D93" s="42"/>
      <c r="K93" s="3">
        <v>663</v>
      </c>
      <c r="O93" s="47"/>
      <c r="P93" s="47"/>
      <c r="Q93" s="47"/>
      <c r="R93" s="47"/>
      <c r="S93" s="47"/>
      <c r="T93" s="47"/>
    </row>
    <row r="94" spans="1:20" ht="15">
      <c r="A94" s="14"/>
      <c r="B94" s="13"/>
      <c r="D94" s="42"/>
      <c r="O94" s="47"/>
      <c r="P94" s="47"/>
      <c r="Q94" s="47"/>
      <c r="R94" s="47"/>
      <c r="S94" s="47"/>
      <c r="T94" s="47"/>
    </row>
    <row r="95" spans="1:20" s="234" customFormat="1" ht="15">
      <c r="A95" s="29"/>
      <c r="B95" s="30" t="s">
        <v>4</v>
      </c>
      <c r="C95" s="21">
        <f>C93</f>
        <v>663</v>
      </c>
      <c r="D95" s="21">
        <f aca="true" t="shared" si="3" ref="D95:J95">D69</f>
        <v>0</v>
      </c>
      <c r="E95" s="21">
        <f t="shared" si="3"/>
        <v>0</v>
      </c>
      <c r="F95" s="21">
        <f t="shared" si="3"/>
        <v>0</v>
      </c>
      <c r="G95" s="21">
        <f t="shared" si="3"/>
        <v>0</v>
      </c>
      <c r="H95" s="21">
        <f t="shared" si="3"/>
        <v>0</v>
      </c>
      <c r="I95" s="21">
        <f t="shared" si="3"/>
        <v>0</v>
      </c>
      <c r="J95" s="21">
        <f t="shared" si="3"/>
        <v>0</v>
      </c>
      <c r="K95" s="21">
        <f>K93</f>
        <v>663</v>
      </c>
      <c r="L95" s="21">
        <f>L69</f>
        <v>0</v>
      </c>
      <c r="M95" s="21"/>
      <c r="N95" s="21"/>
      <c r="O95" s="47"/>
      <c r="P95" s="47"/>
      <c r="Q95" s="47"/>
      <c r="R95" s="47"/>
      <c r="S95" s="47"/>
      <c r="T95" s="47"/>
    </row>
    <row r="96" spans="1:20" s="235" customFormat="1" ht="15">
      <c r="A96" s="33"/>
      <c r="B96" s="23" t="s">
        <v>5</v>
      </c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47"/>
      <c r="P96" s="47"/>
      <c r="Q96" s="47"/>
      <c r="R96" s="47"/>
      <c r="S96" s="47"/>
      <c r="T96" s="47"/>
    </row>
    <row r="97" spans="1:20" ht="15">
      <c r="A97" s="232"/>
      <c r="B97" s="233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47"/>
      <c r="P97" s="47"/>
      <c r="Q97" s="47"/>
      <c r="R97" s="47"/>
      <c r="S97" s="47"/>
      <c r="T97" s="47"/>
    </row>
    <row r="98" spans="2:20" ht="15">
      <c r="B98" s="42"/>
      <c r="D98" s="42"/>
      <c r="E98" s="164"/>
      <c r="O98" s="47"/>
      <c r="P98" s="47"/>
      <c r="Q98" s="47"/>
      <c r="R98" s="47"/>
      <c r="S98" s="47"/>
      <c r="T98" s="47"/>
    </row>
    <row r="99" spans="1:14" ht="15">
      <c r="A99" s="96" t="s">
        <v>155</v>
      </c>
      <c r="B99" s="97"/>
      <c r="C99" s="97"/>
      <c r="D99" s="46"/>
      <c r="E99" s="16"/>
      <c r="F99" s="3"/>
      <c r="G99" s="3"/>
      <c r="H99" s="3"/>
      <c r="I99" s="3"/>
      <c r="J99" s="3"/>
      <c r="K99" s="3"/>
      <c r="L99" s="3"/>
      <c r="M99" s="3"/>
      <c r="N99" s="3"/>
    </row>
    <row r="100" spans="1:14" ht="15">
      <c r="A100" s="96" t="s">
        <v>156</v>
      </c>
      <c r="B100" s="97"/>
      <c r="C100" s="97"/>
      <c r="D100" s="46"/>
      <c r="E100" s="16"/>
      <c r="F100" s="3"/>
      <c r="G100" s="3"/>
      <c r="H100" s="3"/>
      <c r="I100" s="3"/>
      <c r="J100" s="3"/>
      <c r="K100" s="3"/>
      <c r="L100" s="3"/>
      <c r="M100" s="3"/>
      <c r="N100" s="3"/>
    </row>
    <row r="101" spans="1:15" ht="15">
      <c r="A101" s="12"/>
      <c r="B101" s="12"/>
      <c r="C101" s="12"/>
      <c r="D101" s="110"/>
      <c r="E101" s="110"/>
      <c r="F101" s="110"/>
      <c r="G101" s="110"/>
      <c r="H101" s="110"/>
      <c r="I101" s="110"/>
      <c r="J101" s="110"/>
      <c r="K101" s="110"/>
      <c r="L101" s="110"/>
      <c r="M101" s="110"/>
      <c r="N101" s="110"/>
      <c r="O101" s="175"/>
    </row>
    <row r="102" spans="1:15" ht="1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00"/>
      <c r="N102" s="3"/>
      <c r="O102" s="174"/>
    </row>
    <row r="103" spans="1:15" ht="60">
      <c r="A103" s="31" t="s">
        <v>8</v>
      </c>
      <c r="B103" s="31" t="s">
        <v>3</v>
      </c>
      <c r="C103" s="18" t="s">
        <v>144</v>
      </c>
      <c r="D103" s="18" t="s">
        <v>9</v>
      </c>
      <c r="E103" s="18" t="s">
        <v>0</v>
      </c>
      <c r="F103" s="18" t="s">
        <v>57</v>
      </c>
      <c r="G103" s="18" t="s">
        <v>53</v>
      </c>
      <c r="H103" s="18" t="s">
        <v>52</v>
      </c>
      <c r="I103" s="18" t="s">
        <v>51</v>
      </c>
      <c r="J103" s="18" t="s">
        <v>46</v>
      </c>
      <c r="K103" s="18" t="s">
        <v>50</v>
      </c>
      <c r="L103" s="18" t="s">
        <v>147</v>
      </c>
      <c r="M103" s="22" t="s">
        <v>132</v>
      </c>
      <c r="N103" s="22" t="s">
        <v>145</v>
      </c>
      <c r="O103" s="47"/>
    </row>
    <row r="104" spans="1:15" ht="15">
      <c r="A104" s="53">
        <v>31</v>
      </c>
      <c r="B104" s="53" t="s">
        <v>36</v>
      </c>
      <c r="C104" s="71">
        <f>D104+F104+I104+L104+J104</f>
        <v>91620</v>
      </c>
      <c r="D104" s="71">
        <f>D105+D106+D107+D108</f>
        <v>68611</v>
      </c>
      <c r="E104" s="111">
        <f aca="true" t="shared" si="4" ref="E104:L104">SUM(E105:E108)</f>
        <v>0</v>
      </c>
      <c r="F104" s="71">
        <f>SUM(F105:F108)</f>
        <v>10147</v>
      </c>
      <c r="G104" s="111"/>
      <c r="H104" s="111"/>
      <c r="I104" s="71">
        <f>I105+I107+I108</f>
        <v>5840</v>
      </c>
      <c r="J104" s="71">
        <f t="shared" si="4"/>
        <v>2000</v>
      </c>
      <c r="K104" s="111">
        <f t="shared" si="4"/>
        <v>0</v>
      </c>
      <c r="L104" s="71">
        <f t="shared" si="4"/>
        <v>5022</v>
      </c>
      <c r="M104" s="71"/>
      <c r="N104" s="71"/>
      <c r="O104" s="182"/>
    </row>
    <row r="105" spans="1:15" ht="15" hidden="1">
      <c r="A105" s="24">
        <v>3111</v>
      </c>
      <c r="B105" s="25" t="s">
        <v>37</v>
      </c>
      <c r="C105" s="71">
        <f>D105+F105+I105+L105+J105</f>
        <v>75908</v>
      </c>
      <c r="D105" s="151">
        <v>56500</v>
      </c>
      <c r="E105" s="108"/>
      <c r="F105" s="19">
        <v>8063</v>
      </c>
      <c r="G105" s="108"/>
      <c r="H105" s="108"/>
      <c r="I105" s="19">
        <v>5017</v>
      </c>
      <c r="J105" s="19">
        <v>2000</v>
      </c>
      <c r="K105" s="108"/>
      <c r="L105" s="19">
        <v>4328</v>
      </c>
      <c r="M105" s="19"/>
      <c r="N105" s="19"/>
      <c r="O105" s="151"/>
    </row>
    <row r="106" spans="1:15" ht="15" hidden="1">
      <c r="A106" s="24">
        <v>3121</v>
      </c>
      <c r="B106" s="26" t="s">
        <v>38</v>
      </c>
      <c r="C106" s="71">
        <f>D106+F106+I106</f>
        <v>3573</v>
      </c>
      <c r="D106" s="19">
        <v>2811</v>
      </c>
      <c r="E106" s="108"/>
      <c r="F106" s="19">
        <v>762</v>
      </c>
      <c r="G106" s="108"/>
      <c r="H106" s="108"/>
      <c r="I106" s="19"/>
      <c r="J106" s="108"/>
      <c r="K106" s="108"/>
      <c r="L106" s="19"/>
      <c r="M106" s="19"/>
      <c r="N106" s="19"/>
      <c r="O106" s="151"/>
    </row>
    <row r="107" spans="1:15" ht="15" hidden="1">
      <c r="A107" s="24">
        <v>3132</v>
      </c>
      <c r="B107" s="25" t="s">
        <v>39</v>
      </c>
      <c r="C107" s="71">
        <f>D107+F107+I107+L107</f>
        <v>12139</v>
      </c>
      <c r="D107" s="151">
        <v>9300</v>
      </c>
      <c r="E107" s="108"/>
      <c r="F107" s="19">
        <v>1322</v>
      </c>
      <c r="G107" s="108"/>
      <c r="H107" s="108"/>
      <c r="I107" s="19">
        <v>823</v>
      </c>
      <c r="J107" s="108"/>
      <c r="K107" s="108"/>
      <c r="L107" s="19">
        <v>694</v>
      </c>
      <c r="M107" s="19"/>
      <c r="N107" s="19"/>
      <c r="O107" s="151"/>
    </row>
    <row r="108" spans="1:15" ht="15" hidden="1">
      <c r="A108" s="24">
        <v>3133</v>
      </c>
      <c r="B108" s="26" t="s">
        <v>40</v>
      </c>
      <c r="C108" s="71">
        <f>D108+F108+I108+L108</f>
        <v>0</v>
      </c>
      <c r="D108" s="19">
        <v>0</v>
      </c>
      <c r="E108" s="108"/>
      <c r="F108" s="19">
        <v>0</v>
      </c>
      <c r="G108" s="108"/>
      <c r="H108" s="108"/>
      <c r="I108" s="19">
        <v>0</v>
      </c>
      <c r="J108" s="108"/>
      <c r="K108" s="108"/>
      <c r="L108" s="19"/>
      <c r="M108" s="19"/>
      <c r="N108" s="19"/>
      <c r="O108" s="151"/>
    </row>
    <row r="109" spans="1:15" ht="15">
      <c r="A109" s="27">
        <v>32</v>
      </c>
      <c r="B109" s="28" t="s">
        <v>11</v>
      </c>
      <c r="C109" s="71">
        <f>D109+F109+I109+L109+J109</f>
        <v>42540</v>
      </c>
      <c r="D109" s="20">
        <f>SUM(D110:D125)</f>
        <v>1224</v>
      </c>
      <c r="E109" s="107">
        <f>SUM(E110:E113)</f>
        <v>0</v>
      </c>
      <c r="F109" s="20">
        <f>SUM(F110:F128)</f>
        <v>37183</v>
      </c>
      <c r="G109" s="107"/>
      <c r="H109" s="107"/>
      <c r="I109" s="20">
        <f>I111</f>
        <v>133</v>
      </c>
      <c r="J109" s="20">
        <f>SUM(J110:J114)</f>
        <v>4000</v>
      </c>
      <c r="K109" s="107">
        <f>SUM(K110:K113)</f>
        <v>0</v>
      </c>
      <c r="L109" s="107">
        <f>SUM(L110:L127)</f>
        <v>0</v>
      </c>
      <c r="M109" s="20"/>
      <c r="N109" s="20"/>
      <c r="O109" s="178"/>
    </row>
    <row r="110" spans="1:15" ht="15" hidden="1">
      <c r="A110" s="24">
        <v>3211</v>
      </c>
      <c r="B110" s="25" t="s">
        <v>12</v>
      </c>
      <c r="C110" s="71">
        <f aca="true" t="shared" si="5" ref="C110:C128">D110+F110</f>
        <v>1000</v>
      </c>
      <c r="D110" s="19"/>
      <c r="E110" s="108"/>
      <c r="F110" s="19">
        <v>1000</v>
      </c>
      <c r="G110" s="108"/>
      <c r="H110" s="108"/>
      <c r="I110" s="19"/>
      <c r="J110" s="108"/>
      <c r="K110" s="108"/>
      <c r="L110" s="108"/>
      <c r="M110" s="19"/>
      <c r="N110" s="19"/>
      <c r="O110" s="151"/>
    </row>
    <row r="111" spans="1:15" ht="15" hidden="1">
      <c r="A111" s="24">
        <v>3212</v>
      </c>
      <c r="B111" s="25" t="s">
        <v>13</v>
      </c>
      <c r="C111" s="71">
        <f>D111+F111+I111</f>
        <v>1655</v>
      </c>
      <c r="D111" s="19">
        <v>1224</v>
      </c>
      <c r="E111" s="108"/>
      <c r="F111" s="19">
        <v>298</v>
      </c>
      <c r="G111" s="108"/>
      <c r="H111" s="108"/>
      <c r="I111" s="19">
        <v>133</v>
      </c>
      <c r="J111" s="108"/>
      <c r="K111" s="108"/>
      <c r="L111" s="108"/>
      <c r="M111" s="19"/>
      <c r="N111" s="19"/>
      <c r="O111" s="151"/>
    </row>
    <row r="112" spans="1:15" ht="15" hidden="1">
      <c r="A112" s="24">
        <v>3213</v>
      </c>
      <c r="B112" s="25" t="s">
        <v>14</v>
      </c>
      <c r="C112" s="71">
        <f t="shared" si="5"/>
        <v>200</v>
      </c>
      <c r="D112" s="19"/>
      <c r="E112" s="108"/>
      <c r="F112" s="151">
        <v>200</v>
      </c>
      <c r="G112" s="108"/>
      <c r="H112" s="108"/>
      <c r="I112" s="19"/>
      <c r="J112" s="108"/>
      <c r="K112" s="108"/>
      <c r="L112" s="108"/>
      <c r="M112" s="19"/>
      <c r="N112" s="19"/>
      <c r="O112" s="151"/>
    </row>
    <row r="113" spans="1:15" ht="15" hidden="1">
      <c r="A113" s="24">
        <v>3221</v>
      </c>
      <c r="B113" s="25" t="s">
        <v>15</v>
      </c>
      <c r="C113" s="71">
        <f t="shared" si="5"/>
        <v>2500</v>
      </c>
      <c r="D113" s="19"/>
      <c r="E113" s="108"/>
      <c r="F113" s="151">
        <v>2500</v>
      </c>
      <c r="G113" s="108"/>
      <c r="H113" s="108"/>
      <c r="I113" s="19"/>
      <c r="J113" s="108"/>
      <c r="K113" s="108"/>
      <c r="L113" s="108"/>
      <c r="M113" s="19"/>
      <c r="N113" s="19"/>
      <c r="O113" s="151"/>
    </row>
    <row r="114" spans="1:15" ht="15" hidden="1">
      <c r="A114" s="24">
        <v>3222</v>
      </c>
      <c r="B114" s="25" t="s">
        <v>42</v>
      </c>
      <c r="C114" s="71">
        <f>D114+F114+J114</f>
        <v>26000</v>
      </c>
      <c r="D114" s="19"/>
      <c r="E114" s="108"/>
      <c r="F114" s="151">
        <v>22000</v>
      </c>
      <c r="G114" s="108"/>
      <c r="H114" s="108"/>
      <c r="I114" s="19">
        <v>0</v>
      </c>
      <c r="J114" s="151">
        <v>4000</v>
      </c>
      <c r="K114" s="108">
        <v>0</v>
      </c>
      <c r="L114" s="108"/>
      <c r="M114" s="19"/>
      <c r="N114" s="19"/>
      <c r="O114" s="151"/>
    </row>
    <row r="115" spans="1:15" ht="15" hidden="1">
      <c r="A115" s="24">
        <v>3223</v>
      </c>
      <c r="B115" s="25" t="s">
        <v>16</v>
      </c>
      <c r="C115" s="71">
        <f t="shared" si="5"/>
        <v>1425</v>
      </c>
      <c r="D115" s="20"/>
      <c r="E115" s="107"/>
      <c r="F115" s="19">
        <v>1425</v>
      </c>
      <c r="G115" s="108"/>
      <c r="H115" s="108"/>
      <c r="I115" s="20"/>
      <c r="J115" s="107"/>
      <c r="K115" s="107"/>
      <c r="L115" s="107"/>
      <c r="M115" s="20"/>
      <c r="N115" s="20"/>
      <c r="O115" s="178"/>
    </row>
    <row r="116" spans="1:15" ht="13.5" customHeight="1" hidden="1">
      <c r="A116" s="24">
        <v>3224</v>
      </c>
      <c r="B116" s="25" t="s">
        <v>17</v>
      </c>
      <c r="C116" s="71">
        <f t="shared" si="5"/>
        <v>664</v>
      </c>
      <c r="D116" s="19"/>
      <c r="E116" s="108"/>
      <c r="F116" s="19">
        <v>664</v>
      </c>
      <c r="G116" s="108"/>
      <c r="H116" s="108"/>
      <c r="I116" s="19"/>
      <c r="J116" s="108"/>
      <c r="K116" s="108"/>
      <c r="L116" s="108"/>
      <c r="M116" s="19"/>
      <c r="N116" s="19"/>
      <c r="O116" s="151"/>
    </row>
    <row r="117" spans="1:15" ht="15" hidden="1">
      <c r="A117" s="24">
        <v>3225</v>
      </c>
      <c r="B117" s="25" t="s">
        <v>18</v>
      </c>
      <c r="C117" s="71">
        <f t="shared" si="5"/>
        <v>2000</v>
      </c>
      <c r="D117" s="19"/>
      <c r="E117" s="108"/>
      <c r="F117" s="151">
        <v>2000</v>
      </c>
      <c r="G117" s="108"/>
      <c r="H117" s="108"/>
      <c r="I117" s="19"/>
      <c r="J117" s="108"/>
      <c r="K117" s="108"/>
      <c r="L117" s="108"/>
      <c r="M117" s="19"/>
      <c r="N117" s="19"/>
      <c r="O117" s="151"/>
    </row>
    <row r="118" spans="1:15" ht="15" hidden="1">
      <c r="A118" s="24">
        <v>3227</v>
      </c>
      <c r="B118" s="25" t="s">
        <v>19</v>
      </c>
      <c r="C118" s="71">
        <f t="shared" si="5"/>
        <v>265</v>
      </c>
      <c r="D118" s="19"/>
      <c r="E118" s="108"/>
      <c r="F118" s="19">
        <v>265</v>
      </c>
      <c r="G118" s="108"/>
      <c r="H118" s="108"/>
      <c r="I118" s="19"/>
      <c r="J118" s="108"/>
      <c r="K118" s="108"/>
      <c r="L118" s="108"/>
      <c r="M118" s="19"/>
      <c r="N118" s="19"/>
      <c r="O118" s="151"/>
    </row>
    <row r="119" spans="1:15" ht="15" hidden="1">
      <c r="A119" s="24">
        <v>3231</v>
      </c>
      <c r="B119" s="25" t="s">
        <v>20</v>
      </c>
      <c r="C119" s="71">
        <f t="shared" si="5"/>
        <v>1200</v>
      </c>
      <c r="D119" s="20"/>
      <c r="E119" s="107"/>
      <c r="F119" s="151">
        <v>1200</v>
      </c>
      <c r="G119" s="108"/>
      <c r="H119" s="108"/>
      <c r="I119" s="20"/>
      <c r="J119" s="107"/>
      <c r="K119" s="107"/>
      <c r="L119" s="107"/>
      <c r="M119" s="20"/>
      <c r="N119" s="20"/>
      <c r="O119" s="178"/>
    </row>
    <row r="120" spans="1:15" ht="15" hidden="1">
      <c r="A120" s="24">
        <v>3232</v>
      </c>
      <c r="B120" s="25" t="s">
        <v>21</v>
      </c>
      <c r="C120" s="71">
        <f t="shared" si="5"/>
        <v>1500</v>
      </c>
      <c r="D120" s="19"/>
      <c r="E120" s="108"/>
      <c r="F120" s="151">
        <v>1500</v>
      </c>
      <c r="G120" s="108"/>
      <c r="H120" s="108"/>
      <c r="I120" s="19"/>
      <c r="J120" s="108"/>
      <c r="K120" s="108"/>
      <c r="L120" s="108"/>
      <c r="M120" s="19"/>
      <c r="N120" s="19"/>
      <c r="O120" s="151"/>
    </row>
    <row r="121" spans="1:15" ht="15" hidden="1">
      <c r="A121" s="24">
        <v>3234</v>
      </c>
      <c r="B121" s="25" t="s">
        <v>23</v>
      </c>
      <c r="C121" s="71">
        <f t="shared" si="5"/>
        <v>1900</v>
      </c>
      <c r="D121" s="19"/>
      <c r="E121" s="108"/>
      <c r="F121" s="19">
        <v>1900</v>
      </c>
      <c r="G121" s="108"/>
      <c r="H121" s="108"/>
      <c r="I121" s="19"/>
      <c r="J121" s="108"/>
      <c r="K121" s="108"/>
      <c r="L121" s="108"/>
      <c r="M121" s="19"/>
      <c r="N121" s="19"/>
      <c r="O121" s="151"/>
    </row>
    <row r="122" spans="1:15" ht="15" hidden="1">
      <c r="A122" s="24">
        <v>3236</v>
      </c>
      <c r="B122" s="25" t="s">
        <v>41</v>
      </c>
      <c r="C122" s="71">
        <f t="shared" si="5"/>
        <v>531</v>
      </c>
      <c r="D122" s="19"/>
      <c r="E122" s="108"/>
      <c r="F122" s="19">
        <v>531</v>
      </c>
      <c r="G122" s="108"/>
      <c r="H122" s="108"/>
      <c r="I122" s="19"/>
      <c r="J122" s="108"/>
      <c r="K122" s="108"/>
      <c r="L122" s="108"/>
      <c r="M122" s="19"/>
      <c r="N122" s="19"/>
      <c r="O122" s="151"/>
    </row>
    <row r="123" spans="1:15" ht="15" hidden="1">
      <c r="A123" s="24">
        <v>3237</v>
      </c>
      <c r="B123" s="25" t="s">
        <v>44</v>
      </c>
      <c r="C123" s="71">
        <f t="shared" si="5"/>
        <v>358</v>
      </c>
      <c r="D123" s="19"/>
      <c r="E123" s="108"/>
      <c r="F123" s="19">
        <v>358</v>
      </c>
      <c r="G123" s="108"/>
      <c r="H123" s="108"/>
      <c r="I123" s="19"/>
      <c r="J123" s="108"/>
      <c r="K123" s="108"/>
      <c r="L123" s="108"/>
      <c r="M123" s="19"/>
      <c r="N123" s="19"/>
      <c r="O123" s="151"/>
    </row>
    <row r="124" spans="1:15" ht="15" hidden="1">
      <c r="A124" s="24">
        <v>3238</v>
      </c>
      <c r="B124" s="25" t="s">
        <v>27</v>
      </c>
      <c r="C124" s="71">
        <f t="shared" si="5"/>
        <v>612</v>
      </c>
      <c r="D124" s="19"/>
      <c r="E124" s="108"/>
      <c r="F124" s="151">
        <v>612</v>
      </c>
      <c r="G124" s="108"/>
      <c r="H124" s="108"/>
      <c r="I124" s="19"/>
      <c r="J124" s="108"/>
      <c r="K124" s="108"/>
      <c r="L124" s="108"/>
      <c r="M124" s="19"/>
      <c r="N124" s="19"/>
      <c r="O124" s="151"/>
    </row>
    <row r="125" spans="1:15" ht="15" hidden="1">
      <c r="A125" s="24">
        <v>3239</v>
      </c>
      <c r="B125" s="25" t="s">
        <v>28</v>
      </c>
      <c r="C125" s="71">
        <f>D125+F125</f>
        <v>600</v>
      </c>
      <c r="D125" s="19"/>
      <c r="E125" s="108"/>
      <c r="F125" s="19">
        <v>600</v>
      </c>
      <c r="G125" s="108"/>
      <c r="H125" s="108"/>
      <c r="I125" s="19"/>
      <c r="J125" s="108"/>
      <c r="K125" s="108"/>
      <c r="L125" s="108"/>
      <c r="M125" s="19"/>
      <c r="N125" s="19"/>
      <c r="O125" s="183"/>
    </row>
    <row r="126" spans="1:15" ht="15" hidden="1">
      <c r="A126" s="24">
        <v>3295</v>
      </c>
      <c r="B126" s="25" t="s">
        <v>123</v>
      </c>
      <c r="C126" s="71">
        <f>F126+I126+L126</f>
        <v>0</v>
      </c>
      <c r="D126" s="19"/>
      <c r="E126" s="108"/>
      <c r="F126" s="19"/>
      <c r="G126" s="108"/>
      <c r="H126" s="108"/>
      <c r="I126" s="19"/>
      <c r="J126" s="108"/>
      <c r="K126" s="108"/>
      <c r="L126" s="108">
        <v>0</v>
      </c>
      <c r="M126" s="19"/>
      <c r="N126" s="19"/>
      <c r="O126" s="158"/>
    </row>
    <row r="127" spans="1:15" ht="15" hidden="1">
      <c r="A127" s="24">
        <v>3296</v>
      </c>
      <c r="B127" s="25" t="s">
        <v>134</v>
      </c>
      <c r="C127" s="71">
        <f>L127</f>
        <v>0</v>
      </c>
      <c r="D127" s="19"/>
      <c r="E127" s="108"/>
      <c r="F127" s="19"/>
      <c r="G127" s="108"/>
      <c r="H127" s="108"/>
      <c r="I127" s="19"/>
      <c r="J127" s="108"/>
      <c r="K127" s="108"/>
      <c r="L127" s="108"/>
      <c r="M127" s="19"/>
      <c r="N127" s="19"/>
      <c r="O127" s="158"/>
    </row>
    <row r="128" spans="1:15" ht="15" hidden="1">
      <c r="A128" s="24">
        <v>3299</v>
      </c>
      <c r="B128" s="25" t="s">
        <v>33</v>
      </c>
      <c r="C128" s="71">
        <f t="shared" si="5"/>
        <v>130</v>
      </c>
      <c r="D128" s="20"/>
      <c r="E128" s="107"/>
      <c r="F128" s="19">
        <v>130</v>
      </c>
      <c r="G128" s="107"/>
      <c r="H128" s="107"/>
      <c r="I128" s="20"/>
      <c r="J128" s="107"/>
      <c r="K128" s="107"/>
      <c r="L128" s="107"/>
      <c r="M128" s="20"/>
      <c r="N128" s="20"/>
      <c r="O128" s="179"/>
    </row>
    <row r="129" spans="1:15" ht="15">
      <c r="A129" s="27">
        <v>34</v>
      </c>
      <c r="B129" s="109" t="s">
        <v>135</v>
      </c>
      <c r="C129" s="71">
        <f>C130</f>
        <v>0</v>
      </c>
      <c r="D129" s="20"/>
      <c r="E129" s="107"/>
      <c r="F129" s="19"/>
      <c r="G129" s="107"/>
      <c r="H129" s="107"/>
      <c r="I129" s="20"/>
      <c r="J129" s="107"/>
      <c r="K129" s="107"/>
      <c r="L129" s="107">
        <f>L130</f>
        <v>0</v>
      </c>
      <c r="M129" s="20"/>
      <c r="N129" s="20"/>
      <c r="O129" s="179"/>
    </row>
    <row r="130" spans="1:15" ht="15" hidden="1">
      <c r="A130" s="24">
        <v>3433</v>
      </c>
      <c r="B130" s="25" t="s">
        <v>135</v>
      </c>
      <c r="C130" s="71">
        <f>L130</f>
        <v>0</v>
      </c>
      <c r="D130" s="20"/>
      <c r="E130" s="107"/>
      <c r="F130" s="19"/>
      <c r="G130" s="107"/>
      <c r="H130" s="107"/>
      <c r="I130" s="20"/>
      <c r="J130" s="107"/>
      <c r="K130" s="107"/>
      <c r="L130" s="108"/>
      <c r="M130" s="20"/>
      <c r="N130" s="20"/>
      <c r="O130" s="179"/>
    </row>
    <row r="131" spans="1:20" ht="15">
      <c r="A131" s="27">
        <v>42</v>
      </c>
      <c r="B131" s="109" t="s">
        <v>34</v>
      </c>
      <c r="C131" s="71">
        <f>D131+E131+F131+G131+H131+I131+J131+K131+L131</f>
        <v>21540</v>
      </c>
      <c r="D131" s="20"/>
      <c r="E131" s="107">
        <f>SUM(E133:E137)</f>
        <v>0</v>
      </c>
      <c r="F131" s="20">
        <f>SUM(F132:F137)</f>
        <v>21540</v>
      </c>
      <c r="G131" s="107">
        <f aca="true" t="shared" si="6" ref="G131:L131">SUM(G133:G137)</f>
        <v>0</v>
      </c>
      <c r="H131" s="107">
        <f t="shared" si="6"/>
        <v>0</v>
      </c>
      <c r="I131" s="20">
        <f t="shared" si="6"/>
        <v>0</v>
      </c>
      <c r="J131" s="107">
        <f t="shared" si="6"/>
        <v>0</v>
      </c>
      <c r="K131" s="107">
        <f t="shared" si="6"/>
        <v>0</v>
      </c>
      <c r="L131" s="107">
        <f t="shared" si="6"/>
        <v>0</v>
      </c>
      <c r="M131" s="20"/>
      <c r="N131" s="20"/>
      <c r="O131" s="178"/>
      <c r="P131" s="164"/>
      <c r="Q131" s="164"/>
      <c r="R131" s="160"/>
      <c r="S131" s="160"/>
      <c r="T131" s="160"/>
    </row>
    <row r="132" spans="1:20" ht="15" hidden="1">
      <c r="A132" s="24">
        <v>4214</v>
      </c>
      <c r="B132" s="25" t="s">
        <v>116</v>
      </c>
      <c r="C132" s="71">
        <f>SUM(D132:O132)</f>
        <v>0</v>
      </c>
      <c r="D132" s="20"/>
      <c r="E132" s="107"/>
      <c r="F132" s="19">
        <v>0</v>
      </c>
      <c r="G132" s="107"/>
      <c r="H132" s="107"/>
      <c r="I132" s="20"/>
      <c r="J132" s="107"/>
      <c r="K132" s="107"/>
      <c r="L132" s="107"/>
      <c r="M132" s="20"/>
      <c r="N132" s="20"/>
      <c r="O132" s="151"/>
      <c r="P132" s="164"/>
      <c r="Q132" s="164"/>
      <c r="R132" s="160"/>
      <c r="S132" s="160"/>
      <c r="T132" s="160"/>
    </row>
    <row r="133" spans="1:20" ht="15" hidden="1">
      <c r="A133" s="24">
        <v>4221</v>
      </c>
      <c r="B133" s="26" t="s">
        <v>35</v>
      </c>
      <c r="C133" s="71">
        <f>D133+E133+F133+G133+H133+I133+J133+K133+L133+N133+O133</f>
        <v>17500</v>
      </c>
      <c r="D133" s="19"/>
      <c r="E133" s="108"/>
      <c r="F133" s="151">
        <v>17500</v>
      </c>
      <c r="G133" s="108"/>
      <c r="H133" s="107"/>
      <c r="I133" s="19"/>
      <c r="J133" s="108"/>
      <c r="K133" s="108"/>
      <c r="L133" s="108"/>
      <c r="M133" s="19"/>
      <c r="N133" s="19"/>
      <c r="O133" s="151"/>
      <c r="R133" s="47"/>
      <c r="S133" s="47"/>
      <c r="T133" s="47"/>
    </row>
    <row r="134" spans="1:20" ht="15" hidden="1">
      <c r="A134" s="24">
        <v>4222</v>
      </c>
      <c r="B134" s="26" t="s">
        <v>81</v>
      </c>
      <c r="C134" s="71">
        <f>D134+E134+F134+G134+H134+I134+J134+K134+L134+N134+O134</f>
        <v>0</v>
      </c>
      <c r="D134" s="19"/>
      <c r="E134" s="108"/>
      <c r="F134" s="19">
        <v>0</v>
      </c>
      <c r="G134" s="108"/>
      <c r="H134" s="107"/>
      <c r="I134" s="19"/>
      <c r="J134" s="108"/>
      <c r="K134" s="108"/>
      <c r="L134" s="108"/>
      <c r="M134" s="19"/>
      <c r="N134" s="19"/>
      <c r="O134" s="151"/>
      <c r="R134" s="47"/>
      <c r="S134" s="47"/>
      <c r="T134" s="47"/>
    </row>
    <row r="135" spans="1:20" ht="15" hidden="1">
      <c r="A135" s="24">
        <v>4226</v>
      </c>
      <c r="B135" s="26" t="s">
        <v>45</v>
      </c>
      <c r="C135" s="71">
        <f>D135+E135+F135+G135+H135+I135+J135+K135+L135+N135+O135</f>
        <v>0</v>
      </c>
      <c r="D135" s="19"/>
      <c r="E135" s="108"/>
      <c r="F135" s="19">
        <v>0</v>
      </c>
      <c r="G135" s="108"/>
      <c r="H135" s="107"/>
      <c r="I135" s="19"/>
      <c r="J135" s="108"/>
      <c r="K135" s="108"/>
      <c r="L135" s="108"/>
      <c r="M135" s="19"/>
      <c r="N135" s="19"/>
      <c r="O135" s="151"/>
      <c r="R135" s="47"/>
      <c r="S135" s="47"/>
      <c r="T135" s="47"/>
    </row>
    <row r="136" spans="1:20" ht="15" hidden="1">
      <c r="A136" s="24">
        <v>4227</v>
      </c>
      <c r="B136" s="26" t="s">
        <v>80</v>
      </c>
      <c r="C136" s="71">
        <f>D136+E136+F136+G136+H136+I136+J136+K136+L136+N136+O136</f>
        <v>4000</v>
      </c>
      <c r="D136" s="19"/>
      <c r="E136" s="112"/>
      <c r="F136" s="158">
        <v>4000</v>
      </c>
      <c r="G136" s="108"/>
      <c r="H136" s="107"/>
      <c r="I136" s="19"/>
      <c r="J136" s="108"/>
      <c r="K136" s="108"/>
      <c r="L136" s="108"/>
      <c r="M136" s="19"/>
      <c r="N136" s="19"/>
      <c r="O136" s="151"/>
      <c r="R136" s="47"/>
      <c r="S136" s="47"/>
      <c r="T136" s="47"/>
    </row>
    <row r="137" spans="1:20" ht="15" hidden="1">
      <c r="A137" s="24">
        <v>4241</v>
      </c>
      <c r="B137" s="25" t="s">
        <v>43</v>
      </c>
      <c r="C137" s="71">
        <f>D137+E137+F137+G137+H137+I137+J137+K137+L137+N137+O137+M137</f>
        <v>40</v>
      </c>
      <c r="D137" s="19"/>
      <c r="E137" s="98"/>
      <c r="F137" s="3">
        <v>40</v>
      </c>
      <c r="G137" s="108"/>
      <c r="H137" s="107"/>
      <c r="I137" s="19"/>
      <c r="J137" s="108"/>
      <c r="K137" s="108"/>
      <c r="L137" s="108"/>
      <c r="M137" s="19"/>
      <c r="N137" s="19"/>
      <c r="O137" s="183"/>
      <c r="R137" s="47"/>
      <c r="S137" s="47"/>
      <c r="T137" s="47"/>
    </row>
    <row r="138" spans="1:15" ht="14.25">
      <c r="A138" s="113"/>
      <c r="B138" s="114"/>
      <c r="C138" s="126"/>
      <c r="D138" s="126"/>
      <c r="E138" s="115"/>
      <c r="F138" s="126"/>
      <c r="G138" s="115"/>
      <c r="H138" s="115"/>
      <c r="I138" s="126"/>
      <c r="J138" s="115"/>
      <c r="K138" s="115"/>
      <c r="L138" s="115"/>
      <c r="M138" s="126"/>
      <c r="N138" s="126"/>
      <c r="O138" s="158"/>
    </row>
    <row r="139" spans="1:15" ht="15">
      <c r="A139" s="29"/>
      <c r="B139" s="30" t="s">
        <v>4</v>
      </c>
      <c r="C139" s="21">
        <f>C109+C104+C131+C129</f>
        <v>155700</v>
      </c>
      <c r="D139" s="21">
        <f>D104+D109</f>
        <v>69835</v>
      </c>
      <c r="E139" s="94">
        <f>E104+E109+E115</f>
        <v>0</v>
      </c>
      <c r="F139" s="21">
        <f>F109+F104+F131</f>
        <v>68870</v>
      </c>
      <c r="G139" s="94"/>
      <c r="H139" s="94"/>
      <c r="I139" s="21">
        <f>I104+I109</f>
        <v>5973</v>
      </c>
      <c r="J139" s="21">
        <f>J104+J109+J115</f>
        <v>6000</v>
      </c>
      <c r="K139" s="94">
        <f>K114</f>
        <v>0</v>
      </c>
      <c r="L139" s="21">
        <f>L104+L109+L129</f>
        <v>5022</v>
      </c>
      <c r="M139" s="21"/>
      <c r="N139" s="21"/>
      <c r="O139" s="179"/>
    </row>
    <row r="140" spans="1:15" ht="15">
      <c r="A140" s="33"/>
      <c r="B140" s="23" t="s">
        <v>5</v>
      </c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179"/>
    </row>
    <row r="141" ht="8.25" customHeight="1">
      <c r="O141" s="47"/>
    </row>
    <row r="142" spans="5:15" ht="14.25">
      <c r="E142" s="185"/>
      <c r="H142" s="185"/>
      <c r="O142" s="47"/>
    </row>
    <row r="146" spans="1:19" ht="15">
      <c r="A146" s="96" t="s">
        <v>155</v>
      </c>
      <c r="B146" s="97"/>
      <c r="C146" s="97"/>
      <c r="D146" s="46"/>
      <c r="E146" s="16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</row>
    <row r="147" spans="1:20" ht="15">
      <c r="A147" s="96" t="s">
        <v>157</v>
      </c>
      <c r="B147" s="97"/>
      <c r="C147" s="97"/>
      <c r="D147" s="46"/>
      <c r="E147" s="16"/>
      <c r="F147" s="103"/>
      <c r="G147" s="10"/>
      <c r="H147" s="103"/>
      <c r="I147" s="103"/>
      <c r="J147" s="103"/>
      <c r="K147" s="103"/>
      <c r="L147" s="103"/>
      <c r="M147" s="103"/>
      <c r="N147" s="103"/>
      <c r="O147" s="103"/>
      <c r="P147" s="10"/>
      <c r="Q147" s="10"/>
      <c r="R147" s="10"/>
      <c r="S147" s="10"/>
      <c r="T147" s="47"/>
    </row>
    <row r="148" spans="1:20" ht="15">
      <c r="A148" s="12"/>
      <c r="B148" s="12"/>
      <c r="C148" s="12"/>
      <c r="D148" s="12"/>
      <c r="E148" s="12"/>
      <c r="F148" s="110"/>
      <c r="G148" s="110"/>
      <c r="H148" s="12"/>
      <c r="I148" s="12"/>
      <c r="J148" s="12"/>
      <c r="K148" s="12"/>
      <c r="L148" s="12"/>
      <c r="M148" s="100"/>
      <c r="N148" s="3"/>
      <c r="O148" s="12"/>
      <c r="P148" s="72"/>
      <c r="Q148" s="72"/>
      <c r="R148" s="72"/>
      <c r="S148" s="72"/>
      <c r="T148" s="47"/>
    </row>
    <row r="149" spans="1:19" ht="77.25" customHeight="1">
      <c r="A149" s="31" t="s">
        <v>8</v>
      </c>
      <c r="B149" s="31" t="s">
        <v>3</v>
      </c>
      <c r="C149" s="18" t="s">
        <v>144</v>
      </c>
      <c r="D149" s="18" t="s">
        <v>166</v>
      </c>
      <c r="E149" s="18" t="s">
        <v>0</v>
      </c>
      <c r="F149" s="18" t="s">
        <v>57</v>
      </c>
      <c r="G149" s="18" t="s">
        <v>53</v>
      </c>
      <c r="H149" s="18" t="s">
        <v>52</v>
      </c>
      <c r="I149" s="18" t="s">
        <v>51</v>
      </c>
      <c r="J149" s="18" t="s">
        <v>46</v>
      </c>
      <c r="K149" s="18" t="s">
        <v>61</v>
      </c>
      <c r="L149" s="18" t="s">
        <v>54</v>
      </c>
      <c r="M149" s="22" t="s">
        <v>60</v>
      </c>
      <c r="N149" s="22" t="s">
        <v>132</v>
      </c>
      <c r="O149" s="57" t="s">
        <v>146</v>
      </c>
      <c r="P149" s="72"/>
      <c r="Q149" s="72"/>
      <c r="R149" s="116" t="s">
        <v>129</v>
      </c>
      <c r="S149" s="116"/>
    </row>
    <row r="150" spans="1:20" ht="15">
      <c r="A150" s="53">
        <v>31</v>
      </c>
      <c r="B150" s="53" t="s">
        <v>36</v>
      </c>
      <c r="C150" s="111">
        <f>D150+E150+F150+G150+H150+I150+J150+K150+L150+M150+R150+S150</f>
        <v>20177</v>
      </c>
      <c r="D150" s="71">
        <f>SUM(D151:D154)</f>
        <v>1200</v>
      </c>
      <c r="E150" s="71">
        <f>SUM(E151:E154)</f>
        <v>0</v>
      </c>
      <c r="F150" s="71">
        <f>SUM(F151:F154)</f>
        <v>366</v>
      </c>
      <c r="G150" s="71">
        <f>G151+G152+G153+G154</f>
        <v>0</v>
      </c>
      <c r="H150" s="71">
        <f>H151+H152+H153+H154</f>
        <v>0</v>
      </c>
      <c r="I150" s="71">
        <f>SUM(I151:I154)</f>
        <v>0</v>
      </c>
      <c r="J150" s="71">
        <f>SUM(J151:J154)</f>
        <v>371</v>
      </c>
      <c r="K150" s="71">
        <f>SUM(K151:K154)</f>
        <v>18240</v>
      </c>
      <c r="L150" s="71">
        <f>SUM(L151:L154)</f>
        <v>0</v>
      </c>
      <c r="M150" s="182"/>
      <c r="N150" s="182"/>
      <c r="O150" s="182"/>
      <c r="P150" s="228"/>
      <c r="Q150" s="228"/>
      <c r="R150" s="153">
        <f>R151+R153</f>
        <v>0</v>
      </c>
      <c r="S150" s="229"/>
      <c r="T150" s="230"/>
    </row>
    <row r="151" spans="1:20" ht="15" hidden="1">
      <c r="A151" s="24">
        <v>3111</v>
      </c>
      <c r="B151" s="25" t="s">
        <v>37</v>
      </c>
      <c r="C151" s="111">
        <f>D151+E151+F151+G151+H151+I151+J151+K151+L151+N151+O151+S151</f>
        <v>15200</v>
      </c>
      <c r="D151" s="151">
        <v>1000</v>
      </c>
      <c r="E151" s="19"/>
      <c r="F151" s="19">
        <v>200</v>
      </c>
      <c r="G151" s="19"/>
      <c r="H151" s="19"/>
      <c r="I151" s="19"/>
      <c r="J151" s="151">
        <v>0</v>
      </c>
      <c r="K151" s="151">
        <v>14000</v>
      </c>
      <c r="L151" s="151"/>
      <c r="M151" s="19"/>
      <c r="N151" s="151"/>
      <c r="O151" s="151"/>
      <c r="P151" s="184"/>
      <c r="Q151" s="184"/>
      <c r="R151" s="197"/>
      <c r="S151" s="230"/>
      <c r="T151" s="230"/>
    </row>
    <row r="152" spans="1:20" ht="15" hidden="1">
      <c r="A152" s="24">
        <v>3121</v>
      </c>
      <c r="B152" s="26" t="s">
        <v>38</v>
      </c>
      <c r="C152" s="111">
        <f>D152+E152+F152+G152+H152+I152+J152+K152+L152+N152+O152</f>
        <v>2444</v>
      </c>
      <c r="D152" s="151"/>
      <c r="E152" s="19"/>
      <c r="F152" s="19">
        <v>133</v>
      </c>
      <c r="G152" s="19"/>
      <c r="H152" s="19"/>
      <c r="I152" s="19"/>
      <c r="J152" s="19">
        <v>371</v>
      </c>
      <c r="K152" s="19">
        <v>1940</v>
      </c>
      <c r="L152" s="151"/>
      <c r="M152" s="19"/>
      <c r="N152" s="151"/>
      <c r="O152" s="151"/>
      <c r="P152" s="184"/>
      <c r="Q152" s="184"/>
      <c r="R152" s="197"/>
      <c r="S152" s="230"/>
      <c r="T152" s="230"/>
    </row>
    <row r="153" spans="1:20" ht="15" hidden="1">
      <c r="A153" s="24">
        <v>3132</v>
      </c>
      <c r="B153" s="25" t="s">
        <v>39</v>
      </c>
      <c r="C153" s="111">
        <f>D153+E153+F153+G153+H153+I153+J153+K153+L153+N153+O153+S153</f>
        <v>2533</v>
      </c>
      <c r="D153" s="151">
        <v>200</v>
      </c>
      <c r="E153" s="19"/>
      <c r="F153" s="19">
        <v>33</v>
      </c>
      <c r="G153" s="19"/>
      <c r="H153" s="19"/>
      <c r="I153" s="19"/>
      <c r="J153" s="151">
        <v>0</v>
      </c>
      <c r="K153" s="151">
        <v>2300</v>
      </c>
      <c r="L153" s="151"/>
      <c r="M153" s="19"/>
      <c r="N153" s="151"/>
      <c r="O153" s="151"/>
      <c r="P153" s="184"/>
      <c r="Q153" s="184"/>
      <c r="R153" s="197"/>
      <c r="S153" s="230"/>
      <c r="T153" s="230"/>
    </row>
    <row r="154" spans="1:20" ht="15" hidden="1">
      <c r="A154" s="24">
        <v>3133</v>
      </c>
      <c r="B154" s="26" t="s">
        <v>40</v>
      </c>
      <c r="C154" s="111">
        <f>D154+E154+F154+G154+H154+I154+J154+K154+L154+N154+O154+S154</f>
        <v>0</v>
      </c>
      <c r="D154" s="151">
        <v>0</v>
      </c>
      <c r="E154" s="19"/>
      <c r="F154" s="19">
        <v>0</v>
      </c>
      <c r="G154" s="19"/>
      <c r="H154" s="19"/>
      <c r="I154" s="19"/>
      <c r="J154" s="151">
        <v>0</v>
      </c>
      <c r="K154" s="19">
        <v>0</v>
      </c>
      <c r="L154" s="19"/>
      <c r="M154" s="19"/>
      <c r="N154" s="151"/>
      <c r="O154" s="151"/>
      <c r="P154" s="184"/>
      <c r="Q154" s="184"/>
      <c r="R154" s="197"/>
      <c r="S154" s="230"/>
      <c r="T154" s="230"/>
    </row>
    <row r="155" spans="1:20" ht="15">
      <c r="A155" s="27">
        <v>32</v>
      </c>
      <c r="B155" s="28" t="s">
        <v>11</v>
      </c>
      <c r="C155" s="111">
        <f>SUM(D155:R155)</f>
        <v>84936.54</v>
      </c>
      <c r="D155" s="20">
        <f>SUM(D156:D182)</f>
        <v>0</v>
      </c>
      <c r="E155" s="20">
        <f>SUM(E156:E182)</f>
        <v>2000</v>
      </c>
      <c r="F155" s="20">
        <f>SUM(F156:F182)</f>
        <v>10961</v>
      </c>
      <c r="G155" s="20">
        <f>G157+G175</f>
        <v>0</v>
      </c>
      <c r="H155" s="20">
        <f>SUM(H156:H182)</f>
        <v>950</v>
      </c>
      <c r="I155" s="20">
        <f>SUM(I156:I182)</f>
        <v>2654</v>
      </c>
      <c r="J155" s="20">
        <f>SUM(J156:J182)</f>
        <v>59629</v>
      </c>
      <c r="K155" s="20">
        <f>SUM(K156:K182)</f>
        <v>1200</v>
      </c>
      <c r="L155" s="20">
        <f>SUM(L156:L182)</f>
        <v>1565</v>
      </c>
      <c r="M155" s="20">
        <f>SUM(M156:M195)</f>
        <v>2039</v>
      </c>
      <c r="N155" s="178"/>
      <c r="O155" s="178"/>
      <c r="P155" s="228"/>
      <c r="Q155" s="228"/>
      <c r="R155" s="153">
        <f>R160+R161+R164</f>
        <v>3938.54</v>
      </c>
      <c r="S155" s="229"/>
      <c r="T155" s="229"/>
    </row>
    <row r="156" spans="1:20" ht="15" hidden="1">
      <c r="A156" s="24">
        <v>3211</v>
      </c>
      <c r="B156" s="25" t="s">
        <v>12</v>
      </c>
      <c r="C156" s="111">
        <f>D156+E156+F156+G156+H156+I156+J156+K156+L156+N156+O156</f>
        <v>300</v>
      </c>
      <c r="D156" s="19"/>
      <c r="E156" s="19"/>
      <c r="F156" s="151">
        <v>300</v>
      </c>
      <c r="G156" s="19"/>
      <c r="H156" s="19">
        <v>0</v>
      </c>
      <c r="I156" s="19"/>
      <c r="J156" s="151">
        <v>0</v>
      </c>
      <c r="K156" s="19">
        <v>0</v>
      </c>
      <c r="L156" s="19"/>
      <c r="M156" s="19"/>
      <c r="N156" s="151"/>
      <c r="O156" s="151"/>
      <c r="P156" s="184"/>
      <c r="Q156" s="184"/>
      <c r="R156" s="153"/>
      <c r="S156" s="229"/>
      <c r="T156" s="229"/>
    </row>
    <row r="157" spans="1:20" ht="15" hidden="1">
      <c r="A157" s="24">
        <v>3212</v>
      </c>
      <c r="B157" s="25" t="s">
        <v>13</v>
      </c>
      <c r="C157" s="111">
        <f>D157+E157+F157+G157+H157+I157+J157+K157+L157+N157+O157</f>
        <v>1300</v>
      </c>
      <c r="D157" s="19"/>
      <c r="E157" s="19"/>
      <c r="F157" s="19">
        <v>100</v>
      </c>
      <c r="G157" s="19"/>
      <c r="H157" s="19"/>
      <c r="I157" s="19"/>
      <c r="J157" s="19"/>
      <c r="K157" s="151">
        <v>1200</v>
      </c>
      <c r="L157" s="19"/>
      <c r="M157" s="19"/>
      <c r="N157" s="151"/>
      <c r="O157" s="151"/>
      <c r="P157" s="184"/>
      <c r="Q157" s="184"/>
      <c r="R157" s="197"/>
      <c r="S157" s="230"/>
      <c r="T157" s="230"/>
    </row>
    <row r="158" spans="1:20" ht="15" hidden="1">
      <c r="A158" s="24">
        <v>3213</v>
      </c>
      <c r="B158" s="25" t="s">
        <v>14</v>
      </c>
      <c r="C158" s="111">
        <f>D158+E158+F158+G158+H158+I158+J158+K158+L158+N158+O158</f>
        <v>200</v>
      </c>
      <c r="D158" s="19"/>
      <c r="E158" s="19"/>
      <c r="F158" s="151">
        <v>200</v>
      </c>
      <c r="G158" s="19"/>
      <c r="H158" s="20"/>
      <c r="I158" s="19"/>
      <c r="J158" s="19"/>
      <c r="K158" s="19">
        <v>0</v>
      </c>
      <c r="L158" s="19"/>
      <c r="M158" s="19"/>
      <c r="N158" s="151"/>
      <c r="O158" s="151"/>
      <c r="P158" s="184"/>
      <c r="Q158" s="184"/>
      <c r="R158" s="197"/>
      <c r="S158" s="230"/>
      <c r="T158" s="230"/>
    </row>
    <row r="159" spans="1:20" ht="15" hidden="1">
      <c r="A159" s="24">
        <v>3214</v>
      </c>
      <c r="B159" s="25" t="s">
        <v>105</v>
      </c>
      <c r="C159" s="111">
        <f>F159</f>
        <v>133</v>
      </c>
      <c r="D159" s="19"/>
      <c r="E159" s="19"/>
      <c r="F159" s="151">
        <v>133</v>
      </c>
      <c r="G159" s="19"/>
      <c r="H159" s="20"/>
      <c r="I159" s="19"/>
      <c r="J159" s="19"/>
      <c r="K159" s="19"/>
      <c r="L159" s="19"/>
      <c r="M159" s="19"/>
      <c r="N159" s="151"/>
      <c r="O159" s="151"/>
      <c r="P159" s="184"/>
      <c r="Q159" s="184"/>
      <c r="R159" s="197"/>
      <c r="S159" s="230"/>
      <c r="T159" s="230"/>
    </row>
    <row r="160" spans="1:20" ht="15" hidden="1">
      <c r="A160" s="24">
        <v>3221</v>
      </c>
      <c r="B160" s="25" t="s">
        <v>15</v>
      </c>
      <c r="C160" s="111">
        <f>D160+E160+F160+G160+H160+I160+J160+K160+L160+N160+O160+R160</f>
        <v>4307.62</v>
      </c>
      <c r="D160" s="19">
        <v>0</v>
      </c>
      <c r="E160" s="151">
        <v>1000</v>
      </c>
      <c r="F160" s="19">
        <v>500</v>
      </c>
      <c r="G160" s="19"/>
      <c r="H160" s="151">
        <v>500</v>
      </c>
      <c r="I160" s="19"/>
      <c r="J160" s="151">
        <v>129</v>
      </c>
      <c r="K160" s="19">
        <v>0</v>
      </c>
      <c r="L160" s="19"/>
      <c r="M160" s="19"/>
      <c r="N160" s="151"/>
      <c r="O160" s="151"/>
      <c r="P160" s="184"/>
      <c r="Q160" s="184"/>
      <c r="R160" s="197">
        <v>2178.62</v>
      </c>
      <c r="S160" s="230"/>
      <c r="T160" s="230"/>
    </row>
    <row r="161" spans="1:20" ht="15" hidden="1">
      <c r="A161" s="24">
        <v>3222</v>
      </c>
      <c r="B161" s="25" t="s">
        <v>42</v>
      </c>
      <c r="C161" s="111">
        <f>D161+F161+H161+I161+J161+R161</f>
        <v>64954</v>
      </c>
      <c r="D161" s="19"/>
      <c r="E161" s="19"/>
      <c r="F161" s="151">
        <v>1800</v>
      </c>
      <c r="G161" s="19"/>
      <c r="H161" s="151">
        <v>0</v>
      </c>
      <c r="I161" s="19">
        <v>2654</v>
      </c>
      <c r="J161" s="19">
        <v>59500</v>
      </c>
      <c r="K161" s="19">
        <v>0</v>
      </c>
      <c r="L161" s="19"/>
      <c r="M161" s="19">
        <v>876</v>
      </c>
      <c r="N161" s="151"/>
      <c r="O161" s="151"/>
      <c r="P161" s="184"/>
      <c r="Q161" s="184"/>
      <c r="R161" s="197">
        <v>1000</v>
      </c>
      <c r="S161" s="230"/>
      <c r="T161" s="230"/>
    </row>
    <row r="162" spans="1:20" ht="15" hidden="1">
      <c r="A162" s="24">
        <v>3223</v>
      </c>
      <c r="B162" s="25" t="s">
        <v>16</v>
      </c>
      <c r="C162" s="111">
        <f>E162+F162</f>
        <v>200</v>
      </c>
      <c r="D162" s="19"/>
      <c r="E162" s="19"/>
      <c r="F162" s="19">
        <v>200</v>
      </c>
      <c r="G162" s="19"/>
      <c r="H162" s="20"/>
      <c r="I162" s="19" t="s">
        <v>111</v>
      </c>
      <c r="J162" s="19"/>
      <c r="K162" s="19">
        <v>0</v>
      </c>
      <c r="L162" s="19"/>
      <c r="M162" s="19"/>
      <c r="N162" s="151"/>
      <c r="O162" s="151"/>
      <c r="P162" s="184"/>
      <c r="Q162" s="184"/>
      <c r="R162" s="197"/>
      <c r="S162" s="230"/>
      <c r="T162" s="230"/>
    </row>
    <row r="163" spans="1:20" ht="15" hidden="1">
      <c r="A163" s="24">
        <v>3224</v>
      </c>
      <c r="B163" s="25" t="s">
        <v>17</v>
      </c>
      <c r="C163" s="111">
        <f>D163+E163+F163+G163+H163+I163+J163+K163+L163+N163+O163</f>
        <v>1100</v>
      </c>
      <c r="D163" s="19"/>
      <c r="E163" s="151">
        <v>200</v>
      </c>
      <c r="F163" s="151">
        <v>200</v>
      </c>
      <c r="G163" s="19"/>
      <c r="H163" s="20"/>
      <c r="I163" s="19"/>
      <c r="J163" s="19"/>
      <c r="K163" s="19">
        <v>0</v>
      </c>
      <c r="L163" s="151">
        <v>700</v>
      </c>
      <c r="M163" s="19"/>
      <c r="N163" s="151"/>
      <c r="O163" s="151"/>
      <c r="P163" s="184"/>
      <c r="Q163" s="184"/>
      <c r="R163" s="197"/>
      <c r="S163" s="230"/>
      <c r="T163" s="230"/>
    </row>
    <row r="164" spans="1:20" ht="15" hidden="1">
      <c r="A164" s="24">
        <v>3225</v>
      </c>
      <c r="B164" s="25" t="s">
        <v>18</v>
      </c>
      <c r="C164" s="111">
        <f>D164+E164+F164+G164+H164+I164+J164+K164+L164+N164+O164+M164+R164</f>
        <v>2922.92</v>
      </c>
      <c r="D164" s="19"/>
      <c r="E164" s="151">
        <v>400</v>
      </c>
      <c r="F164" s="151">
        <v>1100</v>
      </c>
      <c r="G164" s="19"/>
      <c r="H164" s="20"/>
      <c r="I164" s="19"/>
      <c r="J164" s="19"/>
      <c r="K164" s="19"/>
      <c r="L164" s="19">
        <v>265</v>
      </c>
      <c r="M164" s="19">
        <v>398</v>
      </c>
      <c r="N164" s="151"/>
      <c r="O164" s="151"/>
      <c r="P164" s="184"/>
      <c r="Q164" s="184"/>
      <c r="R164" s="197">
        <v>759.92</v>
      </c>
      <c r="S164" s="230"/>
      <c r="T164" s="230"/>
    </row>
    <row r="165" spans="1:20" ht="15" hidden="1">
      <c r="A165" s="24">
        <v>3227</v>
      </c>
      <c r="B165" s="25" t="s">
        <v>19</v>
      </c>
      <c r="C165" s="111">
        <f aca="true" t="shared" si="7" ref="C165:C174">D165+E165+F165+G165+H165+I165+J165+K165+L165+N165+O165</f>
        <v>200</v>
      </c>
      <c r="D165" s="19"/>
      <c r="E165" s="19"/>
      <c r="F165" s="19">
        <v>200</v>
      </c>
      <c r="G165" s="19"/>
      <c r="H165" s="20"/>
      <c r="I165" s="19"/>
      <c r="J165" s="19"/>
      <c r="K165" s="19">
        <v>0</v>
      </c>
      <c r="L165" s="19"/>
      <c r="M165" s="19"/>
      <c r="N165" s="151"/>
      <c r="O165" s="151"/>
      <c r="P165" s="184"/>
      <c r="Q165" s="184"/>
      <c r="R165" s="197"/>
      <c r="S165" s="230"/>
      <c r="T165" s="230"/>
    </row>
    <row r="166" spans="1:20" ht="15" hidden="1">
      <c r="A166" s="24">
        <v>3231</v>
      </c>
      <c r="B166" s="25" t="s">
        <v>20</v>
      </c>
      <c r="C166" s="111">
        <f t="shared" si="7"/>
        <v>850</v>
      </c>
      <c r="D166" s="19"/>
      <c r="E166" s="19"/>
      <c r="F166" s="151">
        <v>500</v>
      </c>
      <c r="G166" s="19"/>
      <c r="H166" s="151">
        <v>350</v>
      </c>
      <c r="I166" s="19"/>
      <c r="J166" s="19"/>
      <c r="K166" s="19">
        <v>0</v>
      </c>
      <c r="L166" s="19"/>
      <c r="M166" s="19"/>
      <c r="N166" s="151"/>
      <c r="O166" s="151"/>
      <c r="P166" s="184"/>
      <c r="Q166" s="184"/>
      <c r="R166" s="197"/>
      <c r="S166" s="230"/>
      <c r="T166" s="230"/>
    </row>
    <row r="167" spans="1:20" ht="15" hidden="1">
      <c r="A167" s="24">
        <v>3232</v>
      </c>
      <c r="B167" s="25" t="s">
        <v>21</v>
      </c>
      <c r="C167" s="111">
        <f t="shared" si="7"/>
        <v>3500</v>
      </c>
      <c r="D167" s="19"/>
      <c r="E167" s="151">
        <v>400</v>
      </c>
      <c r="F167" s="151">
        <v>2500</v>
      </c>
      <c r="G167" s="19"/>
      <c r="H167" s="20"/>
      <c r="I167" s="19"/>
      <c r="J167" s="151"/>
      <c r="K167" s="19"/>
      <c r="L167" s="151">
        <v>600</v>
      </c>
      <c r="M167" s="19"/>
      <c r="N167" s="151"/>
      <c r="O167" s="151"/>
      <c r="P167" s="184"/>
      <c r="Q167" s="184"/>
      <c r="R167" s="197"/>
      <c r="S167" s="230"/>
      <c r="T167" s="230"/>
    </row>
    <row r="168" spans="1:20" ht="15" hidden="1">
      <c r="A168" s="24">
        <v>3233</v>
      </c>
      <c r="B168" s="25" t="s">
        <v>22</v>
      </c>
      <c r="C168" s="111">
        <f t="shared" si="7"/>
        <v>85</v>
      </c>
      <c r="D168" s="19"/>
      <c r="E168" s="19"/>
      <c r="F168" s="151">
        <v>85</v>
      </c>
      <c r="G168" s="19"/>
      <c r="H168" s="20"/>
      <c r="I168" s="19"/>
      <c r="J168" s="151"/>
      <c r="K168" s="19"/>
      <c r="L168" s="19"/>
      <c r="M168" s="19"/>
      <c r="N168" s="151"/>
      <c r="O168" s="151"/>
      <c r="P168" s="184"/>
      <c r="Q168" s="184"/>
      <c r="R168" s="197"/>
      <c r="S168" s="230"/>
      <c r="T168" s="230"/>
    </row>
    <row r="169" spans="1:20" ht="15" hidden="1">
      <c r="A169" s="24">
        <v>3234</v>
      </c>
      <c r="B169" s="25" t="s">
        <v>23</v>
      </c>
      <c r="C169" s="111">
        <f t="shared" si="7"/>
        <v>300</v>
      </c>
      <c r="D169" s="19"/>
      <c r="E169" s="19"/>
      <c r="F169" s="19">
        <v>300</v>
      </c>
      <c r="G169" s="19"/>
      <c r="H169" s="20"/>
      <c r="I169" s="19"/>
      <c r="J169" s="19"/>
      <c r="K169" s="19"/>
      <c r="L169" s="19"/>
      <c r="M169" s="151"/>
      <c r="N169" s="151"/>
      <c r="O169" s="151"/>
      <c r="P169" s="184"/>
      <c r="Q169" s="184"/>
      <c r="R169" s="197"/>
      <c r="S169" s="230"/>
      <c r="T169" s="230"/>
    </row>
    <row r="170" spans="1:20" ht="15" hidden="1">
      <c r="A170" s="24">
        <v>3235</v>
      </c>
      <c r="B170" s="25" t="s">
        <v>24</v>
      </c>
      <c r="C170" s="111">
        <f t="shared" si="7"/>
        <v>200</v>
      </c>
      <c r="D170" s="19"/>
      <c r="E170" s="19"/>
      <c r="F170" s="151">
        <v>200</v>
      </c>
      <c r="G170" s="19"/>
      <c r="H170" s="19">
        <v>0</v>
      </c>
      <c r="I170" s="19"/>
      <c r="J170" s="19"/>
      <c r="K170" s="19"/>
      <c r="L170" s="19"/>
      <c r="M170" s="151"/>
      <c r="N170" s="151"/>
      <c r="O170" s="151"/>
      <c r="P170" s="184"/>
      <c r="Q170" s="184"/>
      <c r="R170" s="197"/>
      <c r="S170" s="230"/>
      <c r="T170" s="230"/>
    </row>
    <row r="171" spans="1:20" ht="15" hidden="1">
      <c r="A171" s="24">
        <v>3236</v>
      </c>
      <c r="B171" s="25" t="s">
        <v>25</v>
      </c>
      <c r="C171" s="111">
        <f t="shared" si="7"/>
        <v>198</v>
      </c>
      <c r="D171" s="19"/>
      <c r="E171" s="19"/>
      <c r="F171" s="19">
        <v>198</v>
      </c>
      <c r="G171" s="19"/>
      <c r="H171" s="20"/>
      <c r="I171" s="19"/>
      <c r="J171" s="19"/>
      <c r="K171" s="19">
        <v>0</v>
      </c>
      <c r="L171" s="19"/>
      <c r="M171" s="151"/>
      <c r="N171" s="151"/>
      <c r="O171" s="151"/>
      <c r="P171" s="184"/>
      <c r="Q171" s="184"/>
      <c r="R171" s="197"/>
      <c r="S171" s="230"/>
      <c r="T171" s="230"/>
    </row>
    <row r="172" spans="1:20" ht="15" hidden="1">
      <c r="A172" s="24">
        <v>3237</v>
      </c>
      <c r="B172" s="25" t="s">
        <v>26</v>
      </c>
      <c r="C172" s="111">
        <f t="shared" si="7"/>
        <v>596</v>
      </c>
      <c r="D172" s="19"/>
      <c r="E172" s="19"/>
      <c r="F172" s="151">
        <v>596</v>
      </c>
      <c r="G172" s="19"/>
      <c r="H172" s="151">
        <v>0</v>
      </c>
      <c r="I172" s="19">
        <v>0</v>
      </c>
      <c r="J172" s="19"/>
      <c r="K172" s="19"/>
      <c r="L172" s="19"/>
      <c r="M172" s="151"/>
      <c r="N172" s="151"/>
      <c r="O172" s="151"/>
      <c r="P172" s="184"/>
      <c r="Q172" s="184"/>
      <c r="R172" s="197"/>
      <c r="S172" s="230"/>
      <c r="T172" s="230"/>
    </row>
    <row r="173" spans="1:20" ht="15" hidden="1">
      <c r="A173" s="24">
        <v>3238</v>
      </c>
      <c r="B173" s="25" t="s">
        <v>27</v>
      </c>
      <c r="C173" s="111">
        <f t="shared" si="7"/>
        <v>700</v>
      </c>
      <c r="D173" s="19"/>
      <c r="E173" s="19"/>
      <c r="F173" s="151">
        <v>700</v>
      </c>
      <c r="G173" s="19"/>
      <c r="H173" s="20"/>
      <c r="I173" s="19"/>
      <c r="J173" s="19"/>
      <c r="K173" s="19"/>
      <c r="L173" s="19"/>
      <c r="M173" s="151"/>
      <c r="N173" s="151"/>
      <c r="O173" s="151"/>
      <c r="P173" s="184"/>
      <c r="Q173" s="184"/>
      <c r="R173" s="197"/>
      <c r="S173" s="230"/>
      <c r="T173" s="230"/>
    </row>
    <row r="174" spans="1:20" ht="15" hidden="1">
      <c r="A174" s="24">
        <v>3239</v>
      </c>
      <c r="B174" s="25" t="s">
        <v>28</v>
      </c>
      <c r="C174" s="111">
        <f t="shared" si="7"/>
        <v>300</v>
      </c>
      <c r="D174" s="19"/>
      <c r="E174" s="19"/>
      <c r="F174" s="19">
        <v>200</v>
      </c>
      <c r="G174" s="19"/>
      <c r="H174" s="151">
        <v>100</v>
      </c>
      <c r="I174" s="19"/>
      <c r="J174" s="19"/>
      <c r="K174" s="19">
        <v>0</v>
      </c>
      <c r="L174" s="19"/>
      <c r="M174" s="151"/>
      <c r="N174" s="151"/>
      <c r="O174" s="151"/>
      <c r="P174" s="184"/>
      <c r="Q174" s="184"/>
      <c r="R174" s="197"/>
      <c r="S174" s="230"/>
      <c r="T174" s="230"/>
    </row>
    <row r="175" spans="1:20" ht="15" hidden="1">
      <c r="A175" s="24">
        <v>3241</v>
      </c>
      <c r="B175" s="25" t="s">
        <v>49</v>
      </c>
      <c r="C175" s="111">
        <f>D175+E175+F175+G175+H175+I175+J175+K175+L175+N175+O175+R175</f>
        <v>133</v>
      </c>
      <c r="D175" s="19"/>
      <c r="E175" s="19"/>
      <c r="F175" s="19">
        <v>133</v>
      </c>
      <c r="G175" s="19"/>
      <c r="H175" s="20"/>
      <c r="I175" s="19"/>
      <c r="J175" s="19"/>
      <c r="K175" s="19"/>
      <c r="L175" s="19"/>
      <c r="M175" s="151"/>
      <c r="N175" s="151"/>
      <c r="O175" s="151"/>
      <c r="P175" s="184"/>
      <c r="Q175" s="184"/>
      <c r="R175" s="197"/>
      <c r="S175" s="230"/>
      <c r="T175" s="230"/>
    </row>
    <row r="176" spans="1:20" ht="15" hidden="1">
      <c r="A176" s="24">
        <v>3291</v>
      </c>
      <c r="B176" s="25" t="s">
        <v>115</v>
      </c>
      <c r="C176" s="111">
        <f>D176+F176</f>
        <v>65</v>
      </c>
      <c r="D176" s="19"/>
      <c r="E176" s="19"/>
      <c r="F176" s="151">
        <v>65</v>
      </c>
      <c r="G176" s="19"/>
      <c r="H176" s="151">
        <v>0</v>
      </c>
      <c r="I176" s="19"/>
      <c r="J176" s="19"/>
      <c r="K176" s="19"/>
      <c r="L176" s="19"/>
      <c r="M176" s="19"/>
      <c r="N176" s="151"/>
      <c r="O176" s="151"/>
      <c r="P176" s="184"/>
      <c r="Q176" s="184"/>
      <c r="R176" s="197"/>
      <c r="S176" s="230"/>
      <c r="T176" s="230"/>
    </row>
    <row r="177" spans="1:20" ht="15" hidden="1">
      <c r="A177" s="24">
        <v>3292</v>
      </c>
      <c r="B177" s="25" t="s">
        <v>29</v>
      </c>
      <c r="C177" s="111">
        <f>D177+E177+F177+G177+H177+I177+J177+K177+L177+N177+O177</f>
        <v>100</v>
      </c>
      <c r="D177" s="19"/>
      <c r="E177" s="19"/>
      <c r="F177" s="151">
        <v>100</v>
      </c>
      <c r="G177" s="19"/>
      <c r="H177" s="20"/>
      <c r="I177" s="19"/>
      <c r="J177" s="19"/>
      <c r="K177" s="19"/>
      <c r="L177" s="19"/>
      <c r="M177" s="19"/>
      <c r="N177" s="151"/>
      <c r="O177" s="151"/>
      <c r="P177" s="184"/>
      <c r="Q177" s="184"/>
      <c r="R177" s="197"/>
      <c r="S177" s="230"/>
      <c r="T177" s="230"/>
    </row>
    <row r="178" spans="1:20" ht="15" hidden="1">
      <c r="A178" s="24">
        <v>3293</v>
      </c>
      <c r="B178" s="25" t="s">
        <v>30</v>
      </c>
      <c r="C178" s="111">
        <f>D178+E178+F178+G178+H178+I178+J178+K178+L178+N178+O178</f>
        <v>400</v>
      </c>
      <c r="D178" s="19"/>
      <c r="E178" s="19"/>
      <c r="F178" s="151">
        <v>400</v>
      </c>
      <c r="G178" s="19"/>
      <c r="H178" s="20"/>
      <c r="I178" s="19"/>
      <c r="J178" s="19"/>
      <c r="K178" s="19"/>
      <c r="L178" s="19"/>
      <c r="M178" s="19"/>
      <c r="N178" s="151"/>
      <c r="O178" s="151"/>
      <c r="P178" s="184"/>
      <c r="Q178" s="184"/>
      <c r="R178" s="197"/>
      <c r="S178" s="230"/>
      <c r="T178" s="230"/>
    </row>
    <row r="179" spans="1:20" ht="15" hidden="1">
      <c r="A179" s="24">
        <v>3294</v>
      </c>
      <c r="B179" s="25" t="s">
        <v>31</v>
      </c>
      <c r="C179" s="111">
        <f>D179+E179+F179+G179+H179+I179+J179+K179+L179+N179+O179</f>
        <v>45</v>
      </c>
      <c r="D179" s="19"/>
      <c r="E179" s="19"/>
      <c r="F179" s="151">
        <v>45</v>
      </c>
      <c r="G179" s="19"/>
      <c r="H179" s="20"/>
      <c r="I179" s="19"/>
      <c r="J179" s="19"/>
      <c r="K179" s="19"/>
      <c r="L179" s="19"/>
      <c r="M179" s="19"/>
      <c r="N179" s="151"/>
      <c r="O179" s="151"/>
      <c r="P179" s="184"/>
      <c r="Q179" s="184"/>
      <c r="R179" s="197"/>
      <c r="S179" s="230"/>
      <c r="T179" s="230"/>
    </row>
    <row r="180" spans="1:20" ht="15" hidden="1">
      <c r="A180" s="24">
        <v>3295</v>
      </c>
      <c r="B180" s="25" t="s">
        <v>32</v>
      </c>
      <c r="C180" s="111">
        <f>D180+E180+F180+G180+H180+I180+J180+K180+L180+N180+O180+S180</f>
        <v>100</v>
      </c>
      <c r="D180" s="19"/>
      <c r="E180" s="19"/>
      <c r="F180" s="151">
        <v>100</v>
      </c>
      <c r="G180" s="19"/>
      <c r="H180" s="20"/>
      <c r="I180" s="19"/>
      <c r="J180" s="151">
        <v>0</v>
      </c>
      <c r="K180" s="19"/>
      <c r="L180" s="19"/>
      <c r="M180" s="19"/>
      <c r="N180" s="151"/>
      <c r="O180" s="151"/>
      <c r="P180" s="184"/>
      <c r="Q180" s="184"/>
      <c r="R180" s="197"/>
      <c r="S180" s="230"/>
      <c r="T180" s="230"/>
    </row>
    <row r="181" spans="1:20" ht="15" hidden="1">
      <c r="A181" s="24">
        <v>3296</v>
      </c>
      <c r="B181" s="25" t="s">
        <v>134</v>
      </c>
      <c r="C181" s="111">
        <f>F181+H181+J181+M181+S181</f>
        <v>10</v>
      </c>
      <c r="D181" s="19"/>
      <c r="E181" s="19"/>
      <c r="F181" s="19">
        <v>10</v>
      </c>
      <c r="G181" s="19"/>
      <c r="H181" s="20"/>
      <c r="I181" s="19"/>
      <c r="J181" s="151">
        <v>0</v>
      </c>
      <c r="K181" s="19"/>
      <c r="L181" s="19"/>
      <c r="M181" s="19"/>
      <c r="N181" s="151"/>
      <c r="O181" s="151"/>
      <c r="P181" s="184"/>
      <c r="Q181" s="184"/>
      <c r="R181" s="197"/>
      <c r="S181" s="230"/>
      <c r="T181" s="230"/>
    </row>
    <row r="182" spans="1:20" ht="15" hidden="1">
      <c r="A182" s="24">
        <v>3299</v>
      </c>
      <c r="B182" s="25" t="s">
        <v>33</v>
      </c>
      <c r="C182" s="111">
        <f>D182+E182+F182+G182+H182+I182+J182+K182+L182+N182+O182+M182</f>
        <v>361</v>
      </c>
      <c r="D182" s="19"/>
      <c r="E182" s="19"/>
      <c r="F182" s="151">
        <v>96</v>
      </c>
      <c r="G182" s="19"/>
      <c r="H182" s="151">
        <v>0</v>
      </c>
      <c r="I182" s="19"/>
      <c r="J182" s="151">
        <v>0</v>
      </c>
      <c r="K182" s="19">
        <v>0</v>
      </c>
      <c r="L182" s="19"/>
      <c r="M182" s="19">
        <v>265</v>
      </c>
      <c r="N182" s="151"/>
      <c r="O182" s="151"/>
      <c r="P182" s="184"/>
      <c r="Q182" s="184"/>
      <c r="R182" s="153"/>
      <c r="S182" s="230"/>
      <c r="T182" s="229"/>
    </row>
    <row r="183" spans="1:20" ht="15">
      <c r="A183" s="27">
        <v>34</v>
      </c>
      <c r="B183" s="109" t="s">
        <v>135</v>
      </c>
      <c r="C183" s="111">
        <f>C184</f>
        <v>50</v>
      </c>
      <c r="D183" s="19"/>
      <c r="E183" s="19"/>
      <c r="F183" s="20">
        <f>F184</f>
        <v>50</v>
      </c>
      <c r="G183" s="19"/>
      <c r="H183" s="19"/>
      <c r="I183" s="19"/>
      <c r="J183" s="20">
        <f>J184</f>
        <v>0</v>
      </c>
      <c r="K183" s="19"/>
      <c r="L183" s="19"/>
      <c r="M183" s="19"/>
      <c r="N183" s="178"/>
      <c r="O183" s="178"/>
      <c r="P183" s="184"/>
      <c r="Q183" s="184"/>
      <c r="R183" s="153"/>
      <c r="S183" s="229"/>
      <c r="T183" s="229"/>
    </row>
    <row r="184" spans="1:20" ht="15" hidden="1">
      <c r="A184" s="24">
        <v>3433</v>
      </c>
      <c r="B184" s="25" t="s">
        <v>135</v>
      </c>
      <c r="C184" s="111">
        <f>F184+J184+M184+S184</f>
        <v>50</v>
      </c>
      <c r="D184" s="19"/>
      <c r="E184" s="19"/>
      <c r="F184" s="19">
        <v>50</v>
      </c>
      <c r="G184" s="19"/>
      <c r="H184" s="19"/>
      <c r="I184" s="19"/>
      <c r="J184" s="151">
        <v>0</v>
      </c>
      <c r="K184" s="19"/>
      <c r="L184" s="19"/>
      <c r="M184" s="19"/>
      <c r="N184" s="151"/>
      <c r="O184" s="151"/>
      <c r="P184" s="184"/>
      <c r="Q184" s="184"/>
      <c r="R184" s="153"/>
      <c r="S184" s="230"/>
      <c r="T184" s="229"/>
    </row>
    <row r="185" spans="1:20" ht="15">
      <c r="A185" s="27">
        <v>37</v>
      </c>
      <c r="B185" s="109" t="s">
        <v>120</v>
      </c>
      <c r="C185" s="111">
        <f>C186</f>
        <v>26898</v>
      </c>
      <c r="D185" s="19"/>
      <c r="E185" s="19"/>
      <c r="F185" s="20">
        <f>F186</f>
        <v>398</v>
      </c>
      <c r="G185" s="19"/>
      <c r="H185" s="19"/>
      <c r="I185" s="19"/>
      <c r="J185" s="20">
        <f>J186</f>
        <v>26500</v>
      </c>
      <c r="K185" s="19"/>
      <c r="L185" s="19"/>
      <c r="M185" s="19"/>
      <c r="N185" s="178"/>
      <c r="O185" s="178"/>
      <c r="P185" s="184"/>
      <c r="Q185" s="184"/>
      <c r="R185" s="153"/>
      <c r="S185" s="230"/>
      <c r="T185" s="229"/>
    </row>
    <row r="186" spans="1:20" ht="15" hidden="1">
      <c r="A186" s="24">
        <v>3722</v>
      </c>
      <c r="B186" s="25" t="s">
        <v>120</v>
      </c>
      <c r="C186" s="111">
        <f>J186+F186</f>
        <v>26898</v>
      </c>
      <c r="D186" s="19"/>
      <c r="E186" s="19"/>
      <c r="F186" s="19">
        <v>398</v>
      </c>
      <c r="G186" s="19"/>
      <c r="H186" s="19"/>
      <c r="I186" s="19"/>
      <c r="J186" s="19">
        <v>26500</v>
      </c>
      <c r="K186" s="19"/>
      <c r="L186" s="19"/>
      <c r="M186" s="19"/>
      <c r="N186" s="178"/>
      <c r="O186" s="178"/>
      <c r="P186" s="184"/>
      <c r="Q186" s="184"/>
      <c r="R186" s="153"/>
      <c r="S186" s="229"/>
      <c r="T186" s="229"/>
    </row>
    <row r="187" spans="1:20" ht="15">
      <c r="A187" s="27">
        <v>41</v>
      </c>
      <c r="B187" s="109" t="s">
        <v>82</v>
      </c>
      <c r="C187" s="111">
        <f>D187+E187+F187+G187+H187+I187+J187+K187+L187</f>
        <v>496</v>
      </c>
      <c r="D187" s="20"/>
      <c r="E187" s="20"/>
      <c r="F187" s="20">
        <f>F188</f>
        <v>496</v>
      </c>
      <c r="G187" s="20"/>
      <c r="H187" s="20"/>
      <c r="I187" s="20"/>
      <c r="J187" s="20">
        <f>J188</f>
        <v>0</v>
      </c>
      <c r="K187" s="20"/>
      <c r="L187" s="20"/>
      <c r="M187" s="20"/>
      <c r="N187" s="178"/>
      <c r="O187" s="178"/>
      <c r="P187" s="228"/>
      <c r="Q187" s="228"/>
      <c r="R187" s="153"/>
      <c r="S187" s="229"/>
      <c r="T187" s="229"/>
    </row>
    <row r="188" spans="1:20" ht="15" hidden="1">
      <c r="A188" s="24">
        <v>4123</v>
      </c>
      <c r="B188" s="25" t="s">
        <v>83</v>
      </c>
      <c r="C188" s="111">
        <f>D188+E188+F188+G188+H188+I188+J188+K188+L188+N188+O188</f>
        <v>496</v>
      </c>
      <c r="D188" s="19"/>
      <c r="E188" s="19"/>
      <c r="F188" s="151">
        <v>496</v>
      </c>
      <c r="G188" s="19"/>
      <c r="H188" s="19"/>
      <c r="I188" s="19"/>
      <c r="J188" s="151">
        <v>0</v>
      </c>
      <c r="K188" s="19"/>
      <c r="L188" s="19"/>
      <c r="M188" s="19"/>
      <c r="N188" s="151"/>
      <c r="O188" s="151"/>
      <c r="P188" s="184"/>
      <c r="Q188" s="184"/>
      <c r="R188" s="153"/>
      <c r="S188" s="229"/>
      <c r="T188" s="229"/>
    </row>
    <row r="189" spans="1:20" ht="15">
      <c r="A189" s="27">
        <v>42</v>
      </c>
      <c r="B189" s="109" t="s">
        <v>34</v>
      </c>
      <c r="C189" s="111">
        <f>D189+E189+F189+G189+H189+I189+J189+K189+L189+R189</f>
        <v>16864</v>
      </c>
      <c r="D189" s="20"/>
      <c r="E189" s="20">
        <f>SUM(E190:E195)</f>
        <v>0</v>
      </c>
      <c r="F189" s="20">
        <f>SUM(F190:F195)</f>
        <v>1929</v>
      </c>
      <c r="G189" s="20">
        <f aca="true" t="shared" si="8" ref="G189:L189">SUM(G191:G195)</f>
        <v>0</v>
      </c>
      <c r="H189" s="20">
        <f t="shared" si="8"/>
        <v>0</v>
      </c>
      <c r="I189" s="20">
        <f t="shared" si="8"/>
        <v>0</v>
      </c>
      <c r="J189" s="20">
        <f>SUM(J191:J195)</f>
        <v>5500</v>
      </c>
      <c r="K189" s="20">
        <f t="shared" si="8"/>
        <v>0</v>
      </c>
      <c r="L189" s="20">
        <f t="shared" si="8"/>
        <v>435</v>
      </c>
      <c r="M189" s="20"/>
      <c r="N189" s="178"/>
      <c r="O189" s="178"/>
      <c r="P189" s="228"/>
      <c r="Q189" s="228"/>
      <c r="R189" s="153">
        <f>R191</f>
        <v>9000</v>
      </c>
      <c r="S189" s="229"/>
      <c r="T189" s="229"/>
    </row>
    <row r="190" spans="1:20" ht="15" hidden="1">
      <c r="A190" s="24">
        <v>4214</v>
      </c>
      <c r="B190" s="25" t="s">
        <v>116</v>
      </c>
      <c r="C190" s="111">
        <f>SUM(D190:O190)</f>
        <v>0</v>
      </c>
      <c r="D190" s="20"/>
      <c r="E190" s="19">
        <v>0</v>
      </c>
      <c r="F190" s="19">
        <v>0</v>
      </c>
      <c r="G190" s="20"/>
      <c r="H190" s="20"/>
      <c r="I190" s="20"/>
      <c r="J190" s="20"/>
      <c r="K190" s="20"/>
      <c r="L190" s="20"/>
      <c r="M190" s="20"/>
      <c r="N190" s="178"/>
      <c r="O190" s="151"/>
      <c r="P190" s="228"/>
      <c r="Q190" s="228"/>
      <c r="R190" s="153"/>
      <c r="S190" s="229"/>
      <c r="T190" s="229"/>
    </row>
    <row r="191" spans="1:20" ht="15" hidden="1">
      <c r="A191" s="24">
        <v>4221</v>
      </c>
      <c r="B191" s="26" t="s">
        <v>35</v>
      </c>
      <c r="C191" s="111">
        <f>D191+E191+F191+G191+H191+I191+J191+K191+L191+N191+O191+R191</f>
        <v>9370</v>
      </c>
      <c r="D191" s="19"/>
      <c r="E191" s="19"/>
      <c r="F191" s="19">
        <v>200</v>
      </c>
      <c r="G191" s="19"/>
      <c r="H191" s="20"/>
      <c r="I191" s="19"/>
      <c r="J191" s="19"/>
      <c r="K191" s="19"/>
      <c r="L191" s="151">
        <v>170</v>
      </c>
      <c r="M191" s="19"/>
      <c r="N191" s="151"/>
      <c r="O191" s="151"/>
      <c r="P191" s="184"/>
      <c r="Q191" s="184"/>
      <c r="R191" s="197">
        <v>9000</v>
      </c>
      <c r="S191" s="230"/>
      <c r="T191" s="230"/>
    </row>
    <row r="192" spans="1:20" ht="15" hidden="1">
      <c r="A192" s="24">
        <v>4222</v>
      </c>
      <c r="B192" s="26" t="s">
        <v>81</v>
      </c>
      <c r="C192" s="111">
        <f>D192+E192+F192+G192+H192+I192+J192+K192+L192+N192+O192</f>
        <v>400</v>
      </c>
      <c r="D192" s="19"/>
      <c r="E192" s="19">
        <v>0</v>
      </c>
      <c r="F192" s="19">
        <v>400</v>
      </c>
      <c r="G192" s="19"/>
      <c r="H192" s="20"/>
      <c r="I192" s="19"/>
      <c r="J192" s="19"/>
      <c r="K192" s="19"/>
      <c r="L192" s="19"/>
      <c r="M192" s="19"/>
      <c r="N192" s="151"/>
      <c r="O192" s="151"/>
      <c r="P192" s="184"/>
      <c r="Q192" s="184"/>
      <c r="R192" s="197"/>
      <c r="S192" s="230"/>
      <c r="T192" s="230"/>
    </row>
    <row r="193" spans="1:20" ht="15" hidden="1">
      <c r="A193" s="24">
        <v>4226</v>
      </c>
      <c r="B193" s="26" t="s">
        <v>45</v>
      </c>
      <c r="C193" s="111">
        <f>D193+E193+F193+G193+H193+I193+J193+K193+L193+N193+O193</f>
        <v>200</v>
      </c>
      <c r="D193" s="19"/>
      <c r="E193" s="19">
        <v>0</v>
      </c>
      <c r="F193" s="19">
        <v>200</v>
      </c>
      <c r="G193" s="19"/>
      <c r="H193" s="20"/>
      <c r="I193" s="19"/>
      <c r="J193" s="19"/>
      <c r="K193" s="19"/>
      <c r="L193" s="19"/>
      <c r="M193" s="19"/>
      <c r="N193" s="151"/>
      <c r="O193" s="151"/>
      <c r="P193" s="184"/>
      <c r="Q193" s="184"/>
      <c r="R193" s="197"/>
      <c r="S193" s="230"/>
      <c r="T193" s="230"/>
    </row>
    <row r="194" spans="1:20" ht="15" hidden="1">
      <c r="A194" s="24">
        <v>4227</v>
      </c>
      <c r="B194" s="26" t="s">
        <v>80</v>
      </c>
      <c r="C194" s="111">
        <f>D194+E194+F194+G194+H194+I194+J194+K194+L194+N194+O194</f>
        <v>200</v>
      </c>
      <c r="D194" s="19"/>
      <c r="E194" s="106">
        <v>0</v>
      </c>
      <c r="F194" s="106">
        <v>200</v>
      </c>
      <c r="G194" s="19"/>
      <c r="H194" s="20"/>
      <c r="I194" s="19"/>
      <c r="J194" s="19"/>
      <c r="K194" s="19"/>
      <c r="L194" s="19"/>
      <c r="M194" s="19"/>
      <c r="N194" s="151"/>
      <c r="O194" s="151"/>
      <c r="P194" s="184"/>
      <c r="Q194" s="184"/>
      <c r="R194" s="230"/>
      <c r="S194" s="230"/>
      <c r="T194" s="230"/>
    </row>
    <row r="195" spans="1:20" ht="15" hidden="1">
      <c r="A195" s="24">
        <v>4241</v>
      </c>
      <c r="B195" s="25" t="s">
        <v>43</v>
      </c>
      <c r="C195" s="111">
        <f>D195+E195+F195+G195+H195+I195+J195+K195+L195+N195+O195+M195</f>
        <v>7194</v>
      </c>
      <c r="D195" s="19"/>
      <c r="E195" s="3"/>
      <c r="F195" s="3">
        <v>929</v>
      </c>
      <c r="G195" s="19"/>
      <c r="H195" s="20"/>
      <c r="I195" s="19"/>
      <c r="J195" s="151">
        <v>5500</v>
      </c>
      <c r="K195" s="19"/>
      <c r="L195" s="19">
        <v>265</v>
      </c>
      <c r="M195" s="19">
        <v>500</v>
      </c>
      <c r="N195" s="151"/>
      <c r="O195" s="183"/>
      <c r="P195" s="184"/>
      <c r="Q195" s="184"/>
      <c r="R195" s="230"/>
      <c r="S195" s="230"/>
      <c r="T195" s="230"/>
    </row>
    <row r="196" spans="1:20" ht="15">
      <c r="A196" s="35"/>
      <c r="B196" s="117"/>
      <c r="C196" s="111"/>
      <c r="D196" s="106"/>
      <c r="E196" s="3"/>
      <c r="G196" s="106"/>
      <c r="H196" s="34"/>
      <c r="I196" s="106"/>
      <c r="J196" s="106"/>
      <c r="K196" s="106"/>
      <c r="L196" s="106"/>
      <c r="M196" s="106"/>
      <c r="N196" s="106"/>
      <c r="O196" s="106"/>
      <c r="P196" s="184"/>
      <c r="Q196" s="184"/>
      <c r="R196" s="230"/>
      <c r="S196" s="230"/>
      <c r="T196" s="230"/>
    </row>
    <row r="197" spans="1:20" ht="15">
      <c r="A197" s="29"/>
      <c r="B197" s="30" t="s">
        <v>4</v>
      </c>
      <c r="C197" s="94">
        <f>C189+C187+C155+C150+C183+C185</f>
        <v>149421.53999999998</v>
      </c>
      <c r="D197" s="21">
        <f>D150+D155</f>
        <v>1200</v>
      </c>
      <c r="E197" s="21">
        <f>E150+E155+E189</f>
        <v>2000</v>
      </c>
      <c r="F197" s="21">
        <f>F189+F187+F155+F150+F185+F183</f>
        <v>14200</v>
      </c>
      <c r="G197" s="21">
        <f>G150+G155</f>
        <v>0</v>
      </c>
      <c r="H197" s="21">
        <f>SUM(H189+H155+H150)</f>
        <v>950</v>
      </c>
      <c r="I197" s="21">
        <f>SUM(I189+I155)</f>
        <v>2654</v>
      </c>
      <c r="J197" s="21">
        <f>J150+J155+J189+J187+J185+J183</f>
        <v>92000</v>
      </c>
      <c r="K197" s="21">
        <f>SUM(K189+K155+K150)</f>
        <v>19440</v>
      </c>
      <c r="L197" s="21">
        <f>SUM(L189+L155)</f>
        <v>2000</v>
      </c>
      <c r="M197" s="21">
        <f>M150+M155</f>
        <v>2039</v>
      </c>
      <c r="N197" s="21">
        <f>N150+N155+N189+N185+N183+N187</f>
        <v>0</v>
      </c>
      <c r="O197" s="21">
        <f>O189+O155+O150+O185+O183+O187</f>
        <v>0</v>
      </c>
      <c r="P197" s="52"/>
      <c r="Q197" s="52"/>
      <c r="R197" s="154">
        <f>R150+R155+R189</f>
        <v>12938.54</v>
      </c>
      <c r="S197" s="187"/>
      <c r="T197" s="47"/>
    </row>
    <row r="198" spans="1:20" ht="14.25">
      <c r="A198" s="3"/>
      <c r="B198" s="3"/>
      <c r="C198" s="3"/>
      <c r="D198" s="3"/>
      <c r="K198" s="3"/>
      <c r="M198" s="3"/>
      <c r="N198" s="3"/>
      <c r="O198" s="3"/>
      <c r="R198" s="47"/>
      <c r="S198" s="47"/>
      <c r="T198" s="47"/>
    </row>
    <row r="199" spans="7:15" ht="14.25">
      <c r="G199" s="188"/>
      <c r="N199" s="3"/>
      <c r="O199" s="3"/>
    </row>
    <row r="200" ht="14.25" hidden="1"/>
    <row r="201" spans="6:10" ht="14.25" hidden="1">
      <c r="F201" s="189"/>
      <c r="G201" s="189"/>
      <c r="J201" s="190"/>
    </row>
    <row r="202" ht="13.5" customHeight="1"/>
    <row r="203" spans="1:20" ht="14.25" hidden="1">
      <c r="A203" s="14"/>
      <c r="B203" s="15"/>
      <c r="C203" s="3"/>
      <c r="D203" s="4"/>
      <c r="E203" s="3"/>
      <c r="F203" s="3"/>
      <c r="G203" s="3"/>
      <c r="H203" s="3"/>
      <c r="I203" s="3"/>
      <c r="J203" s="73"/>
      <c r="K203" s="3"/>
      <c r="L203" s="3"/>
      <c r="M203" s="3"/>
      <c r="N203" s="3"/>
      <c r="O203" s="3"/>
      <c r="P203" s="3"/>
      <c r="Q203" s="3"/>
      <c r="R203" s="3"/>
      <c r="S203" s="3"/>
      <c r="T203" s="3"/>
    </row>
    <row r="204" spans="1:20" ht="15">
      <c r="A204" s="96" t="s">
        <v>158</v>
      </c>
      <c r="B204" s="97"/>
      <c r="C204" s="97"/>
      <c r="D204" s="46"/>
      <c r="E204" s="3"/>
      <c r="F204" s="3"/>
      <c r="G204" s="3"/>
      <c r="H204" s="3"/>
      <c r="I204" s="3"/>
      <c r="J204" s="73"/>
      <c r="K204" s="3"/>
      <c r="L204" s="3"/>
      <c r="M204" s="3"/>
      <c r="N204" s="3"/>
      <c r="O204" s="3"/>
      <c r="P204" s="3"/>
      <c r="Q204" s="3"/>
      <c r="R204" s="3"/>
      <c r="S204" s="3"/>
      <c r="T204" s="3"/>
    </row>
    <row r="205" spans="1:20" ht="15">
      <c r="A205" s="96" t="s">
        <v>159</v>
      </c>
      <c r="B205" s="97"/>
      <c r="C205" s="97"/>
      <c r="D205" s="46"/>
      <c r="E205" s="118"/>
      <c r="F205" s="11"/>
      <c r="G205" s="11"/>
      <c r="H205" s="11"/>
      <c r="I205" s="11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</row>
    <row r="206" spans="1:21" ht="14.25">
      <c r="A206" s="14"/>
      <c r="B206" s="15"/>
      <c r="C206" s="3"/>
      <c r="D206" s="4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10"/>
      <c r="U206" s="47"/>
    </row>
    <row r="207" spans="1:21" ht="75">
      <c r="A207" s="31" t="s">
        <v>8</v>
      </c>
      <c r="B207" s="31" t="s">
        <v>3</v>
      </c>
      <c r="C207" s="18" t="s">
        <v>144</v>
      </c>
      <c r="D207" s="18" t="s">
        <v>59</v>
      </c>
      <c r="E207" s="18" t="s">
        <v>0</v>
      </c>
      <c r="F207" s="18" t="s">
        <v>57</v>
      </c>
      <c r="G207" s="18" t="s">
        <v>53</v>
      </c>
      <c r="H207" s="18" t="s">
        <v>52</v>
      </c>
      <c r="I207" s="18" t="s">
        <v>51</v>
      </c>
      <c r="J207" s="18" t="s">
        <v>149</v>
      </c>
      <c r="K207" s="18" t="s">
        <v>61</v>
      </c>
      <c r="L207" s="18" t="s">
        <v>50</v>
      </c>
      <c r="M207" s="18" t="s">
        <v>104</v>
      </c>
      <c r="N207" s="18" t="s">
        <v>54</v>
      </c>
      <c r="O207" s="22" t="s">
        <v>126</v>
      </c>
      <c r="P207" s="22"/>
      <c r="Q207" s="32"/>
      <c r="R207" s="18" t="s">
        <v>133</v>
      </c>
      <c r="S207" s="22" t="s">
        <v>146</v>
      </c>
      <c r="T207" s="10"/>
      <c r="U207" s="191"/>
    </row>
    <row r="208" spans="1:21" ht="15">
      <c r="A208" s="27">
        <v>32</v>
      </c>
      <c r="B208" s="28" t="s">
        <v>58</v>
      </c>
      <c r="C208" s="34">
        <f>C209+C210+C211+C212</f>
        <v>1600</v>
      </c>
      <c r="D208" s="20">
        <f>D209+D210</f>
        <v>1600</v>
      </c>
      <c r="E208" s="20">
        <f>E210</f>
        <v>0</v>
      </c>
      <c r="F208" s="20">
        <f>F210</f>
        <v>0</v>
      </c>
      <c r="G208" s="20">
        <v>0</v>
      </c>
      <c r="H208" s="20">
        <v>0</v>
      </c>
      <c r="I208" s="20">
        <f>I210</f>
        <v>0</v>
      </c>
      <c r="J208" s="20">
        <f>J210</f>
        <v>0</v>
      </c>
      <c r="K208" s="20">
        <v>0</v>
      </c>
      <c r="L208" s="20">
        <v>0</v>
      </c>
      <c r="M208" s="20"/>
      <c r="N208" s="20">
        <v>0</v>
      </c>
      <c r="O208" s="129">
        <f>O211+O212</f>
        <v>0</v>
      </c>
      <c r="P208" s="129">
        <v>35000</v>
      </c>
      <c r="Q208" s="3"/>
      <c r="R208" s="13"/>
      <c r="S208" s="13"/>
      <c r="T208" s="9"/>
      <c r="U208" s="160"/>
    </row>
    <row r="209" spans="1:21" ht="15" hidden="1">
      <c r="A209" s="24">
        <v>3222</v>
      </c>
      <c r="B209" s="26" t="s">
        <v>42</v>
      </c>
      <c r="C209" s="106">
        <f>D209</f>
        <v>1600</v>
      </c>
      <c r="D209" s="151">
        <v>1600</v>
      </c>
      <c r="E209" s="20"/>
      <c r="F209" s="20"/>
      <c r="G209" s="20"/>
      <c r="H209" s="20"/>
      <c r="I209" s="20"/>
      <c r="J209" s="19">
        <v>0</v>
      </c>
      <c r="K209" s="20"/>
      <c r="L209" s="20"/>
      <c r="M209" s="20"/>
      <c r="N209" s="20"/>
      <c r="O209" s="20"/>
      <c r="P209" s="20"/>
      <c r="Q209" s="3"/>
      <c r="R209" s="3"/>
      <c r="S209" s="3"/>
      <c r="T209" s="9"/>
      <c r="U209" s="160"/>
    </row>
    <row r="210" spans="1:21" ht="15" hidden="1">
      <c r="A210" s="24">
        <v>3222</v>
      </c>
      <c r="B210" s="26" t="s">
        <v>117</v>
      </c>
      <c r="C210" s="106">
        <f>J210</f>
        <v>0</v>
      </c>
      <c r="D210" s="19"/>
      <c r="E210" s="19"/>
      <c r="F210" s="19">
        <v>0</v>
      </c>
      <c r="G210" s="19">
        <v>0</v>
      </c>
      <c r="H210" s="19">
        <v>0</v>
      </c>
      <c r="I210" s="19">
        <v>0</v>
      </c>
      <c r="J210" s="19"/>
      <c r="K210" s="19">
        <v>0</v>
      </c>
      <c r="L210" s="19">
        <v>0</v>
      </c>
      <c r="M210" s="19"/>
      <c r="N210" s="20"/>
      <c r="O210" s="20"/>
      <c r="P210" s="20"/>
      <c r="Q210" s="3"/>
      <c r="R210" s="3"/>
      <c r="S210" s="3"/>
      <c r="T210" s="9"/>
      <c r="U210" s="160"/>
    </row>
    <row r="211" spans="1:21" ht="15" hidden="1">
      <c r="A211" s="35">
        <v>3222</v>
      </c>
      <c r="B211" s="74" t="s">
        <v>127</v>
      </c>
      <c r="C211" s="106">
        <f>O211</f>
        <v>0</v>
      </c>
      <c r="D211" s="106"/>
      <c r="E211" s="106"/>
      <c r="F211" s="106"/>
      <c r="G211" s="106"/>
      <c r="H211" s="106"/>
      <c r="I211" s="106"/>
      <c r="J211" s="106"/>
      <c r="K211" s="106"/>
      <c r="L211" s="106"/>
      <c r="M211" s="106"/>
      <c r="N211" s="34"/>
      <c r="O211" s="106"/>
      <c r="P211" s="34"/>
      <c r="Q211" s="3"/>
      <c r="R211" s="3"/>
      <c r="S211" s="3"/>
      <c r="T211" s="9"/>
      <c r="U211" s="160"/>
    </row>
    <row r="212" spans="1:21" ht="15" hidden="1">
      <c r="A212" s="35">
        <v>3721</v>
      </c>
      <c r="B212" s="74" t="s">
        <v>128</v>
      </c>
      <c r="C212" s="106">
        <f>O212</f>
        <v>0</v>
      </c>
      <c r="D212" s="106"/>
      <c r="E212" s="106"/>
      <c r="F212" s="106"/>
      <c r="G212" s="106"/>
      <c r="H212" s="106"/>
      <c r="I212" s="106"/>
      <c r="J212" s="106"/>
      <c r="K212" s="106"/>
      <c r="L212" s="106"/>
      <c r="M212" s="106"/>
      <c r="N212" s="34"/>
      <c r="O212" s="106"/>
      <c r="P212" s="34"/>
      <c r="Q212" s="3"/>
      <c r="R212" s="3"/>
      <c r="S212" s="3"/>
      <c r="T212" s="9"/>
      <c r="U212" s="160"/>
    </row>
    <row r="213" spans="1:21" ht="15">
      <c r="A213" s="29"/>
      <c r="B213" s="30" t="s">
        <v>4</v>
      </c>
      <c r="C213" s="21">
        <f>C208</f>
        <v>1600</v>
      </c>
      <c r="D213" s="21">
        <f>D208</f>
        <v>1600</v>
      </c>
      <c r="E213" s="21">
        <f aca="true" t="shared" si="9" ref="E213:K213">E208</f>
        <v>0</v>
      </c>
      <c r="F213" s="21">
        <f t="shared" si="9"/>
        <v>0</v>
      </c>
      <c r="G213" s="21">
        <f t="shared" si="9"/>
        <v>0</v>
      </c>
      <c r="H213" s="21">
        <f t="shared" si="9"/>
        <v>0</v>
      </c>
      <c r="I213" s="21">
        <f t="shared" si="9"/>
        <v>0</v>
      </c>
      <c r="J213" s="21">
        <f>J208</f>
        <v>0</v>
      </c>
      <c r="K213" s="21">
        <f t="shared" si="9"/>
        <v>0</v>
      </c>
      <c r="L213" s="21">
        <f>L208</f>
        <v>0</v>
      </c>
      <c r="M213" s="21"/>
      <c r="N213" s="21">
        <v>0</v>
      </c>
      <c r="O213" s="21">
        <f>O208</f>
        <v>0</v>
      </c>
      <c r="P213" s="130" t="e">
        <f>P175+P205+#REF!+P208</f>
        <v>#REF!</v>
      </c>
      <c r="Q213" s="59"/>
      <c r="R213" s="60"/>
      <c r="S213" s="60"/>
      <c r="T213" s="9"/>
      <c r="U213" s="160"/>
    </row>
    <row r="214" spans="1:21" ht="15">
      <c r="A214" s="35"/>
      <c r="B214" s="75"/>
      <c r="C214" s="99"/>
      <c r="D214" s="99"/>
      <c r="E214" s="99"/>
      <c r="F214" s="99"/>
      <c r="G214" s="99"/>
      <c r="H214" s="99"/>
      <c r="I214" s="99"/>
      <c r="J214" s="99"/>
      <c r="K214" s="99"/>
      <c r="L214" s="99"/>
      <c r="M214" s="99"/>
      <c r="N214" s="99"/>
      <c r="O214" s="99"/>
      <c r="P214" s="99"/>
      <c r="Q214" s="98"/>
      <c r="R214" s="98"/>
      <c r="S214" s="98"/>
      <c r="T214" s="10"/>
      <c r="U214" s="47"/>
    </row>
    <row r="215" spans="1:21" ht="15">
      <c r="A215" s="35"/>
      <c r="B215" s="75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"/>
      <c r="R215" s="3"/>
      <c r="S215" s="3"/>
      <c r="T215" s="10"/>
      <c r="U215" s="47"/>
    </row>
    <row r="216" spans="1:21" ht="15">
      <c r="A216" s="35"/>
      <c r="B216" s="75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"/>
      <c r="R216" s="3"/>
      <c r="S216" s="3"/>
      <c r="T216" s="10"/>
      <c r="U216" s="47"/>
    </row>
    <row r="217" spans="1:21" ht="15">
      <c r="A217" s="96"/>
      <c r="B217" s="97"/>
      <c r="C217" s="97"/>
      <c r="D217" s="46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"/>
      <c r="R217" s="3"/>
      <c r="S217" s="3"/>
      <c r="T217" s="10"/>
      <c r="U217" s="47"/>
    </row>
    <row r="218" spans="1:21" ht="15">
      <c r="A218" s="96" t="s">
        <v>167</v>
      </c>
      <c r="B218" s="97"/>
      <c r="C218" s="97"/>
      <c r="D218" s="46"/>
      <c r="E218" s="118"/>
      <c r="F218" s="11"/>
      <c r="G218" s="11"/>
      <c r="H218" s="11"/>
      <c r="I218" s="11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10"/>
      <c r="U218" s="47"/>
    </row>
    <row r="219" spans="1:21" ht="15">
      <c r="A219" s="12"/>
      <c r="B219" s="12"/>
      <c r="C219" s="12"/>
      <c r="D219" s="110"/>
      <c r="E219" s="110"/>
      <c r="F219" s="103"/>
      <c r="G219" s="10"/>
      <c r="H219" s="103"/>
      <c r="I219" s="110"/>
      <c r="J219" s="110"/>
      <c r="K219" s="110"/>
      <c r="L219" s="110"/>
      <c r="M219" s="110"/>
      <c r="N219" s="110"/>
      <c r="O219" s="103"/>
      <c r="P219" s="10"/>
      <c r="Q219" s="10"/>
      <c r="R219" s="10"/>
      <c r="S219" s="10"/>
      <c r="T219" s="10"/>
      <c r="U219" s="47"/>
    </row>
    <row r="220" spans="1:21" ht="15">
      <c r="A220" s="12"/>
      <c r="B220" s="12"/>
      <c r="C220" s="12"/>
      <c r="D220" s="12"/>
      <c r="E220" s="12"/>
      <c r="F220" s="119"/>
      <c r="G220" s="119"/>
      <c r="H220" s="120"/>
      <c r="I220" s="12"/>
      <c r="J220" s="12"/>
      <c r="K220" s="12"/>
      <c r="L220" s="12"/>
      <c r="M220" s="12"/>
      <c r="N220" s="72"/>
      <c r="O220" s="121"/>
      <c r="P220" s="32"/>
      <c r="Q220" s="32"/>
      <c r="R220" s="32"/>
      <c r="S220" s="32"/>
      <c r="T220" s="32"/>
      <c r="U220" s="47"/>
    </row>
    <row r="221" spans="1:21" ht="60">
      <c r="A221" s="31" t="s">
        <v>8</v>
      </c>
      <c r="B221" s="31" t="s">
        <v>3</v>
      </c>
      <c r="C221" s="18" t="s">
        <v>144</v>
      </c>
      <c r="D221" s="18" t="s">
        <v>113</v>
      </c>
      <c r="E221" s="18" t="s">
        <v>0</v>
      </c>
      <c r="F221" s="18" t="s">
        <v>57</v>
      </c>
      <c r="G221" s="18" t="s">
        <v>53</v>
      </c>
      <c r="H221" s="18" t="s">
        <v>52</v>
      </c>
      <c r="I221" s="18" t="s">
        <v>51</v>
      </c>
      <c r="J221" s="18" t="s">
        <v>46</v>
      </c>
      <c r="K221" s="18" t="s">
        <v>61</v>
      </c>
      <c r="L221" s="18" t="s">
        <v>106</v>
      </c>
      <c r="M221" s="18" t="s">
        <v>140</v>
      </c>
      <c r="N221" s="18" t="s">
        <v>54</v>
      </c>
      <c r="O221" s="22" t="s">
        <v>60</v>
      </c>
      <c r="P221" s="32"/>
      <c r="Q221" s="32"/>
      <c r="R221" s="18" t="s">
        <v>79</v>
      </c>
      <c r="S221" s="57" t="s">
        <v>132</v>
      </c>
      <c r="T221" s="57" t="s">
        <v>145</v>
      </c>
      <c r="U221" s="47"/>
    </row>
    <row r="222" spans="1:21" ht="15">
      <c r="A222" s="53">
        <v>31</v>
      </c>
      <c r="B222" s="53" t="s">
        <v>36</v>
      </c>
      <c r="C222" s="71">
        <f>SUM(C223:C226)</f>
        <v>0</v>
      </c>
      <c r="D222" s="71">
        <f>SUM(D223:D226)</f>
        <v>0</v>
      </c>
      <c r="E222" s="71">
        <f>SUM(E223:E226)</f>
        <v>0</v>
      </c>
      <c r="F222" s="71">
        <f>SUM(F223:F226)</f>
        <v>0</v>
      </c>
      <c r="G222" s="71">
        <f>G223+G224+G225+G226</f>
        <v>0</v>
      </c>
      <c r="H222" s="71">
        <f>H223+H224+H225+H226</f>
        <v>0</v>
      </c>
      <c r="I222" s="71">
        <f aca="true" t="shared" si="10" ref="I222:O222">SUM(I223:I226)</f>
        <v>0</v>
      </c>
      <c r="J222" s="71"/>
      <c r="K222" s="71">
        <f t="shared" si="10"/>
        <v>0</v>
      </c>
      <c r="L222" s="71">
        <f t="shared" si="10"/>
        <v>0</v>
      </c>
      <c r="M222" s="71">
        <f>SUM(M223:M226)</f>
        <v>0</v>
      </c>
      <c r="N222" s="71">
        <f t="shared" si="10"/>
        <v>0</v>
      </c>
      <c r="O222" s="131">
        <f t="shared" si="10"/>
        <v>0</v>
      </c>
      <c r="P222" s="13"/>
      <c r="Q222" s="13"/>
      <c r="R222" s="13"/>
      <c r="S222" s="13"/>
      <c r="T222" s="160"/>
      <c r="U222" s="47"/>
    </row>
    <row r="223" spans="1:21" ht="15" hidden="1">
      <c r="A223" s="24">
        <v>3111</v>
      </c>
      <c r="B223" s="25" t="s">
        <v>37</v>
      </c>
      <c r="C223" s="71">
        <f>D223+M223</f>
        <v>0</v>
      </c>
      <c r="D223" s="19"/>
      <c r="E223" s="19"/>
      <c r="F223" s="19"/>
      <c r="G223" s="19"/>
      <c r="H223" s="19"/>
      <c r="I223" s="19"/>
      <c r="J223" s="19"/>
      <c r="K223" s="19"/>
      <c r="L223" s="19"/>
      <c r="M223" s="19">
        <v>0</v>
      </c>
      <c r="N223" s="19"/>
      <c r="O223" s="19">
        <v>0</v>
      </c>
      <c r="P223" s="3"/>
      <c r="Q223" s="3"/>
      <c r="R223" s="3"/>
      <c r="S223" s="3"/>
      <c r="T223" s="160"/>
      <c r="U223" s="47"/>
    </row>
    <row r="224" spans="1:21" ht="15" hidden="1">
      <c r="A224" s="24">
        <v>3121</v>
      </c>
      <c r="B224" s="26" t="s">
        <v>38</v>
      </c>
      <c r="C224" s="71">
        <f>D224+M224</f>
        <v>0</v>
      </c>
      <c r="D224" s="19"/>
      <c r="E224" s="19"/>
      <c r="F224" s="19"/>
      <c r="G224" s="19"/>
      <c r="H224" s="19"/>
      <c r="I224" s="19"/>
      <c r="J224" s="19"/>
      <c r="K224" s="19"/>
      <c r="L224" s="19"/>
      <c r="M224" s="19">
        <v>0</v>
      </c>
      <c r="N224" s="19"/>
      <c r="O224" s="19">
        <v>0</v>
      </c>
      <c r="P224" s="3"/>
      <c r="Q224" s="3"/>
      <c r="R224" s="3"/>
      <c r="S224" s="3"/>
      <c r="T224" s="160"/>
      <c r="U224" s="47"/>
    </row>
    <row r="225" spans="1:21" ht="15" hidden="1">
      <c r="A225" s="24">
        <v>3132</v>
      </c>
      <c r="B225" s="25" t="s">
        <v>39</v>
      </c>
      <c r="C225" s="71">
        <f>D225+M225</f>
        <v>0</v>
      </c>
      <c r="D225" s="19"/>
      <c r="E225" s="19"/>
      <c r="F225" s="19"/>
      <c r="G225" s="19"/>
      <c r="H225" s="19"/>
      <c r="I225" s="19"/>
      <c r="J225" s="19"/>
      <c r="K225" s="19"/>
      <c r="L225" s="19"/>
      <c r="M225" s="19">
        <v>0</v>
      </c>
      <c r="N225" s="19"/>
      <c r="O225" s="19">
        <v>0</v>
      </c>
      <c r="P225" s="3"/>
      <c r="Q225" s="3"/>
      <c r="R225" s="3"/>
      <c r="S225" s="3"/>
      <c r="T225" s="160"/>
      <c r="U225" s="47"/>
    </row>
    <row r="226" spans="1:21" ht="15" hidden="1">
      <c r="A226" s="24">
        <v>3133</v>
      </c>
      <c r="B226" s="26" t="s">
        <v>40</v>
      </c>
      <c r="C226" s="71">
        <f>D226+M226</f>
        <v>0</v>
      </c>
      <c r="D226" s="19"/>
      <c r="E226" s="19"/>
      <c r="F226" s="19"/>
      <c r="G226" s="19"/>
      <c r="H226" s="19"/>
      <c r="I226" s="19"/>
      <c r="J226" s="19"/>
      <c r="K226" s="19"/>
      <c r="L226" s="19"/>
      <c r="M226" s="19">
        <v>0</v>
      </c>
      <c r="N226" s="19"/>
      <c r="O226" s="19">
        <v>0</v>
      </c>
      <c r="P226" s="3"/>
      <c r="Q226" s="3"/>
      <c r="R226" s="3"/>
      <c r="S226" s="3"/>
      <c r="T226" s="160"/>
      <c r="U226" s="47"/>
    </row>
    <row r="227" spans="1:21" ht="15">
      <c r="A227" s="27">
        <v>32</v>
      </c>
      <c r="B227" s="28" t="s">
        <v>11</v>
      </c>
      <c r="C227" s="71">
        <f>SUM(C228:C246)</f>
        <v>0</v>
      </c>
      <c r="D227" s="20"/>
      <c r="E227" s="20"/>
      <c r="F227" s="20"/>
      <c r="G227" s="20"/>
      <c r="H227" s="20"/>
      <c r="I227" s="20"/>
      <c r="J227" s="20"/>
      <c r="K227" s="20"/>
      <c r="L227" s="20"/>
      <c r="M227" s="20">
        <f>M229+M242+M243+M228</f>
        <v>0</v>
      </c>
      <c r="N227" s="20"/>
      <c r="O227" s="20"/>
      <c r="P227" s="13"/>
      <c r="Q227" s="13"/>
      <c r="R227" s="13"/>
      <c r="S227" s="13"/>
      <c r="T227" s="160"/>
      <c r="U227" s="47"/>
    </row>
    <row r="228" spans="1:21" ht="15" hidden="1">
      <c r="A228" s="24">
        <v>3211</v>
      </c>
      <c r="B228" s="25" t="s">
        <v>12</v>
      </c>
      <c r="C228" s="71">
        <f>D228+M228</f>
        <v>0</v>
      </c>
      <c r="D228" s="19"/>
      <c r="E228" s="19"/>
      <c r="F228" s="19"/>
      <c r="G228" s="19"/>
      <c r="H228" s="19"/>
      <c r="I228" s="19"/>
      <c r="J228" s="19"/>
      <c r="K228" s="19"/>
      <c r="L228" s="19"/>
      <c r="M228" s="19">
        <v>0</v>
      </c>
      <c r="N228" s="19"/>
      <c r="O228" s="19">
        <v>0</v>
      </c>
      <c r="P228" s="3"/>
      <c r="Q228" s="3"/>
      <c r="R228" s="13"/>
      <c r="S228" s="13"/>
      <c r="T228" s="160"/>
      <c r="U228" s="47"/>
    </row>
    <row r="229" spans="1:21" ht="15" hidden="1">
      <c r="A229" s="24">
        <v>3212</v>
      </c>
      <c r="B229" s="25" t="s">
        <v>13</v>
      </c>
      <c r="C229" s="71">
        <f>D229+M229</f>
        <v>0</v>
      </c>
      <c r="D229" s="19"/>
      <c r="E229" s="19"/>
      <c r="F229" s="19"/>
      <c r="G229" s="19"/>
      <c r="H229" s="19"/>
      <c r="I229" s="19"/>
      <c r="J229" s="19"/>
      <c r="K229" s="19"/>
      <c r="L229" s="19"/>
      <c r="M229" s="19">
        <v>0</v>
      </c>
      <c r="N229" s="19"/>
      <c r="O229" s="19">
        <v>0</v>
      </c>
      <c r="P229" s="3"/>
      <c r="Q229" s="3"/>
      <c r="R229" s="3"/>
      <c r="S229" s="3"/>
      <c r="T229" s="160"/>
      <c r="U229" s="47"/>
    </row>
    <row r="230" spans="1:21" ht="15" hidden="1">
      <c r="A230" s="24">
        <v>3213</v>
      </c>
      <c r="B230" s="25" t="s">
        <v>14</v>
      </c>
      <c r="C230" s="71">
        <f>D230+E230+F230+G230+H230+I230+J230+K230+L230+N230+O230</f>
        <v>0</v>
      </c>
      <c r="D230" s="19"/>
      <c r="E230" s="19"/>
      <c r="F230" s="19"/>
      <c r="G230" s="19"/>
      <c r="H230" s="20"/>
      <c r="I230" s="19"/>
      <c r="J230" s="19"/>
      <c r="K230" s="19"/>
      <c r="L230" s="19"/>
      <c r="M230" s="19"/>
      <c r="N230" s="19"/>
      <c r="O230" s="19"/>
      <c r="P230" s="3"/>
      <c r="Q230" s="3"/>
      <c r="R230" s="3"/>
      <c r="S230" s="3"/>
      <c r="T230" s="160"/>
      <c r="U230" s="47"/>
    </row>
    <row r="231" spans="1:21" ht="15" hidden="1">
      <c r="A231" s="24">
        <v>3221</v>
      </c>
      <c r="B231" s="25" t="s">
        <v>15</v>
      </c>
      <c r="C231" s="71">
        <f>D231+E231+F231+G231+H231+I231+J231+K231+L231+N231+O231</f>
        <v>0</v>
      </c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3"/>
      <c r="Q231" s="3"/>
      <c r="R231" s="3"/>
      <c r="S231" s="3"/>
      <c r="T231" s="160"/>
      <c r="U231" s="47"/>
    </row>
    <row r="232" spans="1:21" s="48" customFormat="1" ht="15" hidden="1">
      <c r="A232" s="24">
        <v>3222</v>
      </c>
      <c r="B232" s="25" t="s">
        <v>42</v>
      </c>
      <c r="C232" s="71">
        <f>F232+H232+I232+K232+M232</f>
        <v>0</v>
      </c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3"/>
      <c r="Q232" s="3"/>
      <c r="R232" s="3"/>
      <c r="S232" s="3"/>
      <c r="T232" s="193"/>
      <c r="U232" s="194"/>
    </row>
    <row r="233" spans="1:21" s="48" customFormat="1" ht="15" hidden="1">
      <c r="A233" s="24">
        <v>3223</v>
      </c>
      <c r="B233" s="25" t="s">
        <v>16</v>
      </c>
      <c r="C233" s="71">
        <f aca="true" t="shared" si="11" ref="C233:C241">D233+E233+F233+G233+H233+I233+J233+K233+L233+N233+O233</f>
        <v>0</v>
      </c>
      <c r="D233" s="19"/>
      <c r="E233" s="19"/>
      <c r="F233" s="19"/>
      <c r="G233" s="19"/>
      <c r="H233" s="20"/>
      <c r="I233" s="19"/>
      <c r="J233" s="19"/>
      <c r="K233" s="19"/>
      <c r="L233" s="19"/>
      <c r="M233" s="19"/>
      <c r="N233" s="19"/>
      <c r="O233" s="19"/>
      <c r="P233" s="3"/>
      <c r="Q233" s="3"/>
      <c r="R233" s="3"/>
      <c r="S233" s="3"/>
      <c r="T233" s="193"/>
      <c r="U233" s="194"/>
    </row>
    <row r="234" spans="1:21" s="48" customFormat="1" ht="15" hidden="1">
      <c r="A234" s="24">
        <v>3224</v>
      </c>
      <c r="B234" s="25" t="s">
        <v>17</v>
      </c>
      <c r="C234" s="71">
        <f t="shared" si="11"/>
        <v>0</v>
      </c>
      <c r="D234" s="19"/>
      <c r="E234" s="19"/>
      <c r="F234" s="19"/>
      <c r="G234" s="19"/>
      <c r="H234" s="20"/>
      <c r="I234" s="19"/>
      <c r="J234" s="19"/>
      <c r="K234" s="19"/>
      <c r="L234" s="19"/>
      <c r="M234" s="19"/>
      <c r="N234" s="19"/>
      <c r="O234" s="19"/>
      <c r="P234" s="3"/>
      <c r="Q234" s="3"/>
      <c r="R234" s="3"/>
      <c r="S234" s="3"/>
      <c r="T234" s="193"/>
      <c r="U234" s="194"/>
    </row>
    <row r="235" spans="1:21" s="48" customFormat="1" ht="15" hidden="1">
      <c r="A235" s="24">
        <v>3225</v>
      </c>
      <c r="B235" s="25" t="s">
        <v>18</v>
      </c>
      <c r="C235" s="71">
        <f t="shared" si="11"/>
        <v>0</v>
      </c>
      <c r="D235" s="19"/>
      <c r="E235" s="19"/>
      <c r="F235" s="19"/>
      <c r="G235" s="19"/>
      <c r="H235" s="20"/>
      <c r="I235" s="19"/>
      <c r="J235" s="19"/>
      <c r="K235" s="19"/>
      <c r="L235" s="19"/>
      <c r="M235" s="19"/>
      <c r="N235" s="19"/>
      <c r="O235" s="19">
        <v>0</v>
      </c>
      <c r="P235" s="3"/>
      <c r="Q235" s="3"/>
      <c r="R235" s="3"/>
      <c r="S235" s="3"/>
      <c r="T235" s="193"/>
      <c r="U235" s="194"/>
    </row>
    <row r="236" spans="1:21" s="48" customFormat="1" ht="15" hidden="1">
      <c r="A236" s="24">
        <v>3227</v>
      </c>
      <c r="B236" s="25" t="s">
        <v>19</v>
      </c>
      <c r="C236" s="71">
        <f t="shared" si="11"/>
        <v>0</v>
      </c>
      <c r="D236" s="19"/>
      <c r="E236" s="19"/>
      <c r="F236" s="19"/>
      <c r="G236" s="19"/>
      <c r="H236" s="20"/>
      <c r="I236" s="19"/>
      <c r="J236" s="19"/>
      <c r="K236" s="19"/>
      <c r="L236" s="19"/>
      <c r="M236" s="19"/>
      <c r="N236" s="19"/>
      <c r="O236" s="19"/>
      <c r="P236" s="3"/>
      <c r="Q236" s="3"/>
      <c r="R236" s="3"/>
      <c r="S236" s="3"/>
      <c r="T236" s="193"/>
      <c r="U236" s="194"/>
    </row>
    <row r="237" spans="1:21" ht="15" hidden="1">
      <c r="A237" s="24">
        <v>3231</v>
      </c>
      <c r="B237" s="25" t="s">
        <v>20</v>
      </c>
      <c r="C237" s="71">
        <f t="shared" si="11"/>
        <v>0</v>
      </c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3"/>
      <c r="Q237" s="3"/>
      <c r="R237" s="3"/>
      <c r="S237" s="3"/>
      <c r="T237" s="160"/>
      <c r="U237" s="47"/>
    </row>
    <row r="238" spans="1:21" ht="15" hidden="1">
      <c r="A238" s="24">
        <v>3232</v>
      </c>
      <c r="B238" s="25" t="s">
        <v>21</v>
      </c>
      <c r="C238" s="71">
        <f t="shared" si="11"/>
        <v>0</v>
      </c>
      <c r="D238" s="19"/>
      <c r="E238" s="19"/>
      <c r="F238" s="19"/>
      <c r="G238" s="19"/>
      <c r="H238" s="20"/>
      <c r="I238" s="19"/>
      <c r="J238" s="19"/>
      <c r="K238" s="19"/>
      <c r="L238" s="19"/>
      <c r="M238" s="19"/>
      <c r="N238" s="19"/>
      <c r="O238" s="19">
        <v>0</v>
      </c>
      <c r="P238" s="3"/>
      <c r="Q238" s="3"/>
      <c r="R238" s="3"/>
      <c r="S238" s="3"/>
      <c r="T238" s="160"/>
      <c r="U238" s="47"/>
    </row>
    <row r="239" spans="1:21" ht="15" hidden="1">
      <c r="A239" s="24">
        <v>3233</v>
      </c>
      <c r="B239" s="25" t="s">
        <v>22</v>
      </c>
      <c r="C239" s="71">
        <f t="shared" si="11"/>
        <v>0</v>
      </c>
      <c r="D239" s="19"/>
      <c r="E239" s="19"/>
      <c r="F239" s="19"/>
      <c r="G239" s="19"/>
      <c r="H239" s="20"/>
      <c r="I239" s="19"/>
      <c r="J239" s="19"/>
      <c r="K239" s="19"/>
      <c r="L239" s="19"/>
      <c r="M239" s="19"/>
      <c r="N239" s="19"/>
      <c r="O239" s="19"/>
      <c r="P239" s="3"/>
      <c r="Q239" s="3"/>
      <c r="R239" s="3"/>
      <c r="S239" s="3"/>
      <c r="T239" s="160"/>
      <c r="U239" s="47"/>
    </row>
    <row r="240" spans="1:21" ht="15" hidden="1">
      <c r="A240" s="24">
        <v>3234</v>
      </c>
      <c r="B240" s="25" t="s">
        <v>23</v>
      </c>
      <c r="C240" s="71">
        <f t="shared" si="11"/>
        <v>0</v>
      </c>
      <c r="D240" s="19"/>
      <c r="E240" s="19"/>
      <c r="F240" s="19"/>
      <c r="G240" s="19"/>
      <c r="H240" s="20"/>
      <c r="I240" s="19"/>
      <c r="J240" s="19"/>
      <c r="K240" s="19"/>
      <c r="L240" s="19"/>
      <c r="M240" s="19"/>
      <c r="N240" s="19"/>
      <c r="O240" s="19"/>
      <c r="P240" s="3"/>
      <c r="Q240" s="3"/>
      <c r="R240" s="3"/>
      <c r="S240" s="3"/>
      <c r="T240" s="160"/>
      <c r="U240" s="47"/>
    </row>
    <row r="241" spans="1:21" ht="15" hidden="1">
      <c r="A241" s="24">
        <v>3235</v>
      </c>
      <c r="B241" s="25" t="s">
        <v>24</v>
      </c>
      <c r="C241" s="71">
        <f t="shared" si="11"/>
        <v>0</v>
      </c>
      <c r="D241" s="19"/>
      <c r="E241" s="19"/>
      <c r="F241" s="19"/>
      <c r="G241" s="19"/>
      <c r="H241" s="20"/>
      <c r="I241" s="19"/>
      <c r="J241" s="19"/>
      <c r="K241" s="19"/>
      <c r="L241" s="19"/>
      <c r="M241" s="19"/>
      <c r="N241" s="19"/>
      <c r="O241" s="19"/>
      <c r="P241" s="3"/>
      <c r="Q241" s="3"/>
      <c r="R241" s="3"/>
      <c r="S241" s="3"/>
      <c r="T241" s="160"/>
      <c r="U241" s="47"/>
    </row>
    <row r="242" spans="1:21" ht="15" hidden="1">
      <c r="A242" s="24">
        <v>3236</v>
      </c>
      <c r="B242" s="25" t="s">
        <v>25</v>
      </c>
      <c r="C242" s="71">
        <v>0</v>
      </c>
      <c r="D242" s="19"/>
      <c r="E242" s="19"/>
      <c r="F242" s="19"/>
      <c r="G242" s="19"/>
      <c r="H242" s="20"/>
      <c r="I242" s="19"/>
      <c r="J242" s="19"/>
      <c r="K242" s="19"/>
      <c r="L242" s="19"/>
      <c r="M242" s="19">
        <v>0</v>
      </c>
      <c r="N242" s="19"/>
      <c r="O242" s="19"/>
      <c r="P242" s="3"/>
      <c r="Q242" s="3"/>
      <c r="R242" s="3"/>
      <c r="S242" s="3"/>
      <c r="T242" s="160"/>
      <c r="U242" s="47"/>
    </row>
    <row r="243" spans="1:21" ht="15" hidden="1">
      <c r="A243" s="24">
        <v>3237</v>
      </c>
      <c r="B243" s="25" t="s">
        <v>26</v>
      </c>
      <c r="C243" s="71">
        <f>D243+M243</f>
        <v>0</v>
      </c>
      <c r="D243" s="19"/>
      <c r="E243" s="19"/>
      <c r="F243" s="19"/>
      <c r="G243" s="19"/>
      <c r="H243" s="19"/>
      <c r="I243" s="19"/>
      <c r="J243" s="19"/>
      <c r="K243" s="19"/>
      <c r="L243" s="19"/>
      <c r="M243" s="19">
        <v>0</v>
      </c>
      <c r="N243" s="19"/>
      <c r="O243" s="19"/>
      <c r="P243" s="3"/>
      <c r="Q243" s="3"/>
      <c r="R243" s="3"/>
      <c r="S243" s="3"/>
      <c r="T243" s="160"/>
      <c r="U243" s="47"/>
    </row>
    <row r="244" spans="1:21" ht="15" hidden="1">
      <c r="A244" s="24">
        <v>3238</v>
      </c>
      <c r="B244" s="25" t="s">
        <v>27</v>
      </c>
      <c r="C244" s="71">
        <f>D244+E244+F244+G244+H244+I244+J244+K244+L244+N244+O244</f>
        <v>0</v>
      </c>
      <c r="D244" s="19"/>
      <c r="E244" s="19"/>
      <c r="F244" s="19"/>
      <c r="G244" s="19"/>
      <c r="H244" s="20"/>
      <c r="I244" s="19"/>
      <c r="J244" s="19"/>
      <c r="K244" s="19"/>
      <c r="L244" s="19"/>
      <c r="M244" s="19"/>
      <c r="N244" s="19"/>
      <c r="O244" s="19"/>
      <c r="P244" s="3"/>
      <c r="Q244" s="3"/>
      <c r="R244" s="3"/>
      <c r="S244" s="3"/>
      <c r="T244" s="160"/>
      <c r="U244" s="47"/>
    </row>
    <row r="245" spans="1:21" ht="15" hidden="1">
      <c r="A245" s="24">
        <v>3239</v>
      </c>
      <c r="B245" s="25" t="s">
        <v>28</v>
      </c>
      <c r="C245" s="71">
        <f>D245+E245+F245+G245+H245+I245+J245+K245+L245+N245+O245</f>
        <v>0</v>
      </c>
      <c r="D245" s="19"/>
      <c r="E245" s="19"/>
      <c r="F245" s="19"/>
      <c r="G245" s="19"/>
      <c r="H245" s="20"/>
      <c r="I245" s="19"/>
      <c r="J245" s="19"/>
      <c r="K245" s="19"/>
      <c r="L245" s="19"/>
      <c r="M245" s="19">
        <v>0</v>
      </c>
      <c r="N245" s="19"/>
      <c r="O245" s="19">
        <v>0</v>
      </c>
      <c r="P245" s="3"/>
      <c r="Q245" s="3"/>
      <c r="R245" s="3"/>
      <c r="S245" s="3"/>
      <c r="T245" s="160"/>
      <c r="U245" s="47"/>
    </row>
    <row r="246" spans="1:21" ht="16.5" customHeight="1" hidden="1">
      <c r="A246" s="24">
        <v>3241</v>
      </c>
      <c r="B246" s="25" t="s">
        <v>49</v>
      </c>
      <c r="C246" s="71">
        <f>D246+E246+F246+G246+H246+I246+J246+K246+L246+N246+O246</f>
        <v>0</v>
      </c>
      <c r="D246" s="19">
        <v>0</v>
      </c>
      <c r="E246" s="19"/>
      <c r="F246" s="19"/>
      <c r="G246" s="19"/>
      <c r="H246" s="20"/>
      <c r="I246" s="19"/>
      <c r="J246" s="19"/>
      <c r="K246" s="19"/>
      <c r="L246" s="19"/>
      <c r="M246" s="19"/>
      <c r="N246" s="19"/>
      <c r="O246" s="19"/>
      <c r="P246" s="3"/>
      <c r="Q246" s="3"/>
      <c r="R246" s="3"/>
      <c r="S246" s="3"/>
      <c r="T246" s="160"/>
      <c r="U246" s="47"/>
    </row>
    <row r="247" spans="1:21" ht="15">
      <c r="A247" s="29"/>
      <c r="B247" s="30" t="s">
        <v>4</v>
      </c>
      <c r="C247" s="21">
        <f>C222+C227</f>
        <v>0</v>
      </c>
      <c r="D247" s="21">
        <f>D222+D227</f>
        <v>0</v>
      </c>
      <c r="E247" s="21">
        <f aca="true" t="shared" si="12" ref="E247:K247">E244</f>
        <v>0</v>
      </c>
      <c r="F247" s="21">
        <v>0</v>
      </c>
      <c r="G247" s="21">
        <f t="shared" si="12"/>
        <v>0</v>
      </c>
      <c r="H247" s="21">
        <f t="shared" si="12"/>
        <v>0</v>
      </c>
      <c r="I247" s="21">
        <f t="shared" si="12"/>
        <v>0</v>
      </c>
      <c r="J247" s="21">
        <f>J222+J227</f>
        <v>0</v>
      </c>
      <c r="K247" s="21">
        <f t="shared" si="12"/>
        <v>0</v>
      </c>
      <c r="L247" s="21">
        <f>L244</f>
        <v>0</v>
      </c>
      <c r="M247" s="21">
        <f>M222+M227</f>
        <v>0</v>
      </c>
      <c r="N247" s="21">
        <v>0</v>
      </c>
      <c r="O247" s="21">
        <v>0</v>
      </c>
      <c r="P247" s="130" t="e">
        <f>P218+P241+#REF!+P244</f>
        <v>#REF!</v>
      </c>
      <c r="Q247" s="59"/>
      <c r="R247" s="60">
        <v>0</v>
      </c>
      <c r="S247" s="60"/>
      <c r="T247" s="187"/>
      <c r="U247" s="160"/>
    </row>
    <row r="248" spans="1:21" ht="15">
      <c r="A248" s="35"/>
      <c r="B248" s="75"/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76"/>
      <c r="Q248" s="59"/>
      <c r="R248" s="9"/>
      <c r="S248" s="10"/>
      <c r="T248" s="160"/>
      <c r="U248" s="160"/>
    </row>
    <row r="249" spans="1:21" ht="15">
      <c r="A249" s="35"/>
      <c r="B249" s="75"/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76"/>
      <c r="Q249" s="59"/>
      <c r="R249" s="9"/>
      <c r="S249" s="10"/>
      <c r="T249" s="160"/>
      <c r="U249" s="160"/>
    </row>
    <row r="250" spans="1:21" ht="15" hidden="1">
      <c r="A250" s="186"/>
      <c r="B250" s="192"/>
      <c r="C250" s="179"/>
      <c r="D250" s="179"/>
      <c r="E250" s="179"/>
      <c r="F250" s="179"/>
      <c r="G250" s="179"/>
      <c r="H250" s="179"/>
      <c r="I250" s="179"/>
      <c r="J250" s="179"/>
      <c r="K250" s="179"/>
      <c r="L250" s="179"/>
      <c r="M250" s="179"/>
      <c r="N250" s="179"/>
      <c r="O250" s="179"/>
      <c r="P250" s="195"/>
      <c r="Q250" s="165"/>
      <c r="R250" s="160"/>
      <c r="S250" s="47"/>
      <c r="T250" s="160"/>
      <c r="U250" s="160"/>
    </row>
    <row r="251" spans="1:21" ht="15" hidden="1">
      <c r="A251" s="186"/>
      <c r="B251" s="192"/>
      <c r="C251" s="179"/>
      <c r="D251" s="179"/>
      <c r="E251" s="179"/>
      <c r="F251" s="179"/>
      <c r="G251" s="179"/>
      <c r="H251" s="179"/>
      <c r="I251" s="179"/>
      <c r="J251" s="179"/>
      <c r="K251" s="179"/>
      <c r="L251" s="179"/>
      <c r="M251" s="179"/>
      <c r="N251" s="179"/>
      <c r="O251" s="179"/>
      <c r="P251" s="195"/>
      <c r="Q251" s="165"/>
      <c r="R251" s="160"/>
      <c r="S251" s="47"/>
      <c r="T251" s="160"/>
      <c r="U251" s="160"/>
    </row>
    <row r="252" spans="1:21" ht="15" hidden="1">
      <c r="A252" s="186"/>
      <c r="B252" s="192"/>
      <c r="C252" s="179"/>
      <c r="D252" s="179"/>
      <c r="E252" s="179"/>
      <c r="F252" s="179"/>
      <c r="G252" s="179"/>
      <c r="H252" s="179"/>
      <c r="I252" s="179"/>
      <c r="J252" s="179"/>
      <c r="K252" s="179"/>
      <c r="L252" s="179"/>
      <c r="M252" s="179"/>
      <c r="N252" s="179"/>
      <c r="O252" s="179"/>
      <c r="P252" s="195"/>
      <c r="Q252" s="165"/>
      <c r="R252" s="160"/>
      <c r="S252" s="47"/>
      <c r="T252" s="160"/>
      <c r="U252" s="160"/>
    </row>
    <row r="253" spans="1:21" ht="15" hidden="1">
      <c r="A253" s="186"/>
      <c r="B253" s="192"/>
      <c r="C253" s="179"/>
      <c r="D253" s="179"/>
      <c r="E253" s="179"/>
      <c r="F253" s="179"/>
      <c r="G253" s="179"/>
      <c r="H253" s="179"/>
      <c r="I253" s="179"/>
      <c r="J253" s="179"/>
      <c r="K253" s="179"/>
      <c r="L253" s="179"/>
      <c r="M253" s="179"/>
      <c r="N253" s="179"/>
      <c r="O253" s="179"/>
      <c r="P253" s="195"/>
      <c r="Q253" s="165"/>
      <c r="R253" s="160"/>
      <c r="S253" s="47"/>
      <c r="T253" s="160"/>
      <c r="U253" s="160"/>
    </row>
    <row r="254" spans="1:21" ht="15" hidden="1">
      <c r="A254" s="186"/>
      <c r="B254" s="192"/>
      <c r="C254" s="179"/>
      <c r="D254" s="179"/>
      <c r="E254" s="179"/>
      <c r="F254" s="179"/>
      <c r="G254" s="179"/>
      <c r="H254" s="179"/>
      <c r="I254" s="179"/>
      <c r="J254" s="179"/>
      <c r="K254" s="179"/>
      <c r="L254" s="179"/>
      <c r="M254" s="179"/>
      <c r="N254" s="179"/>
      <c r="O254" s="179"/>
      <c r="P254" s="195"/>
      <c r="Q254" s="165"/>
      <c r="R254" s="160"/>
      <c r="S254" s="47"/>
      <c r="T254" s="160"/>
      <c r="U254" s="160"/>
    </row>
    <row r="255" spans="1:21" ht="15" hidden="1">
      <c r="A255" s="186"/>
      <c r="B255" s="192"/>
      <c r="C255" s="179"/>
      <c r="D255" s="179"/>
      <c r="E255" s="179"/>
      <c r="F255" s="179"/>
      <c r="G255" s="179"/>
      <c r="H255" s="179"/>
      <c r="I255" s="179"/>
      <c r="J255" s="179"/>
      <c r="K255" s="179"/>
      <c r="L255" s="179"/>
      <c r="M255" s="179"/>
      <c r="N255" s="179"/>
      <c r="O255" s="179"/>
      <c r="P255" s="195"/>
      <c r="Q255" s="165"/>
      <c r="R255" s="160"/>
      <c r="S255" s="47"/>
      <c r="T255" s="160"/>
      <c r="U255" s="160"/>
    </row>
    <row r="256" spans="1:21" ht="15" hidden="1">
      <c r="A256" s="186"/>
      <c r="B256" s="192"/>
      <c r="C256" s="179"/>
      <c r="D256" s="179"/>
      <c r="E256" s="179"/>
      <c r="F256" s="179"/>
      <c r="G256" s="179"/>
      <c r="H256" s="179"/>
      <c r="I256" s="179"/>
      <c r="J256" s="179"/>
      <c r="K256" s="179"/>
      <c r="L256" s="179"/>
      <c r="M256" s="179"/>
      <c r="N256" s="179"/>
      <c r="O256" s="179"/>
      <c r="P256" s="195"/>
      <c r="Q256" s="165"/>
      <c r="R256" s="160"/>
      <c r="S256" s="47"/>
      <c r="T256" s="160"/>
      <c r="U256" s="160"/>
    </row>
    <row r="257" spans="1:21" ht="15">
      <c r="A257" s="35"/>
      <c r="B257" s="75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76"/>
      <c r="Q257" s="59"/>
      <c r="R257" s="9"/>
      <c r="S257" s="10"/>
      <c r="T257" s="9"/>
      <c r="U257" s="160"/>
    </row>
    <row r="258" spans="1:21" ht="15">
      <c r="A258" s="96" t="s">
        <v>177</v>
      </c>
      <c r="B258" s="97"/>
      <c r="C258" s="97"/>
      <c r="D258" s="46"/>
      <c r="E258" s="118"/>
      <c r="F258" s="11"/>
      <c r="G258" s="11"/>
      <c r="H258" s="11"/>
      <c r="I258" s="11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10"/>
      <c r="U258" s="160"/>
    </row>
    <row r="259" spans="1:21" ht="15">
      <c r="A259" s="12"/>
      <c r="B259" s="12"/>
      <c r="C259" s="12"/>
      <c r="D259" s="110"/>
      <c r="E259" s="110"/>
      <c r="F259" s="103"/>
      <c r="G259" s="10"/>
      <c r="H259" s="103"/>
      <c r="I259" s="110"/>
      <c r="J259" s="110"/>
      <c r="K259" s="110"/>
      <c r="L259" s="110"/>
      <c r="M259" s="110"/>
      <c r="N259" s="110"/>
      <c r="O259" s="103"/>
      <c r="P259" s="10"/>
      <c r="Q259" s="10"/>
      <c r="R259" s="10"/>
      <c r="S259" s="10"/>
      <c r="T259" s="10"/>
      <c r="U259" s="160"/>
    </row>
    <row r="260" spans="1:21" ht="60">
      <c r="A260" s="31" t="s">
        <v>8</v>
      </c>
      <c r="B260" s="31" t="s">
        <v>3</v>
      </c>
      <c r="C260" s="18" t="s">
        <v>144</v>
      </c>
      <c r="D260" s="18" t="s">
        <v>163</v>
      </c>
      <c r="E260" s="18" t="s">
        <v>0</v>
      </c>
      <c r="F260" s="18" t="s">
        <v>57</v>
      </c>
      <c r="G260" s="18" t="s">
        <v>53</v>
      </c>
      <c r="H260" s="18" t="s">
        <v>52</v>
      </c>
      <c r="I260" s="18" t="s">
        <v>51</v>
      </c>
      <c r="J260" s="18" t="s">
        <v>46</v>
      </c>
      <c r="K260" s="18" t="s">
        <v>61</v>
      </c>
      <c r="L260" s="18" t="s">
        <v>106</v>
      </c>
      <c r="M260" s="18" t="s">
        <v>140</v>
      </c>
      <c r="N260" s="18" t="s">
        <v>54</v>
      </c>
      <c r="O260" s="22" t="s">
        <v>60</v>
      </c>
      <c r="P260" s="32"/>
      <c r="Q260" s="32"/>
      <c r="R260" s="18" t="s">
        <v>79</v>
      </c>
      <c r="S260" s="22" t="s">
        <v>132</v>
      </c>
      <c r="T260" s="22" t="s">
        <v>145</v>
      </c>
      <c r="U260" s="160"/>
    </row>
    <row r="261" spans="1:21" ht="15">
      <c r="A261" s="53">
        <v>31</v>
      </c>
      <c r="B261" s="53" t="s">
        <v>36</v>
      </c>
      <c r="C261" s="71">
        <f>SUM(C262:C265)</f>
        <v>18800</v>
      </c>
      <c r="D261" s="71">
        <f>SUM(D262:D265)</f>
        <v>0</v>
      </c>
      <c r="E261" s="71">
        <f>SUM(E262:E265)</f>
        <v>0</v>
      </c>
      <c r="F261" s="71">
        <f>SUM(F262:F265)</f>
        <v>0</v>
      </c>
      <c r="G261" s="71">
        <f>G262+G263+G264+G265</f>
        <v>0</v>
      </c>
      <c r="H261" s="71">
        <f>H262+H263+H264+H265</f>
        <v>0</v>
      </c>
      <c r="I261" s="71">
        <f>SUM(I262:I265)</f>
        <v>0</v>
      </c>
      <c r="J261" s="71"/>
      <c r="K261" s="71">
        <f>SUM(K262:K265)</f>
        <v>0</v>
      </c>
      <c r="L261" s="71">
        <f>SUM(L262:L265)</f>
        <v>0</v>
      </c>
      <c r="M261" s="71">
        <f>SUM(M262:M265)</f>
        <v>18800</v>
      </c>
      <c r="N261" s="71">
        <f>SUM(N262:N265)</f>
        <v>0</v>
      </c>
      <c r="O261" s="131">
        <f>SUM(O262:O265)</f>
        <v>0</v>
      </c>
      <c r="P261" s="13"/>
      <c r="Q261" s="13"/>
      <c r="R261" s="13"/>
      <c r="S261" s="13"/>
      <c r="T261" s="9"/>
      <c r="U261" s="160"/>
    </row>
    <row r="262" spans="1:21" ht="15" hidden="1">
      <c r="A262" s="24">
        <v>3111</v>
      </c>
      <c r="B262" s="25" t="s">
        <v>37</v>
      </c>
      <c r="C262" s="71">
        <f>D262+M262</f>
        <v>14000</v>
      </c>
      <c r="D262" s="19"/>
      <c r="E262" s="19"/>
      <c r="F262" s="19"/>
      <c r="G262" s="19"/>
      <c r="H262" s="19"/>
      <c r="I262" s="19"/>
      <c r="J262" s="19"/>
      <c r="K262" s="19"/>
      <c r="L262" s="19"/>
      <c r="M262" s="151">
        <v>14000</v>
      </c>
      <c r="N262" s="19"/>
      <c r="O262" s="19">
        <v>0</v>
      </c>
      <c r="P262" s="3"/>
      <c r="Q262" s="3"/>
      <c r="R262" s="3"/>
      <c r="S262" s="3"/>
      <c r="T262" s="9"/>
      <c r="U262" s="160"/>
    </row>
    <row r="263" spans="1:21" ht="15" hidden="1">
      <c r="A263" s="24">
        <v>3121</v>
      </c>
      <c r="B263" s="26" t="s">
        <v>38</v>
      </c>
      <c r="C263" s="71">
        <f>D263+M263</f>
        <v>2400</v>
      </c>
      <c r="D263" s="19"/>
      <c r="E263" s="19"/>
      <c r="F263" s="19"/>
      <c r="G263" s="19"/>
      <c r="H263" s="19"/>
      <c r="I263" s="19"/>
      <c r="J263" s="19"/>
      <c r="K263" s="19"/>
      <c r="L263" s="19"/>
      <c r="M263" s="151">
        <v>2400</v>
      </c>
      <c r="N263" s="19"/>
      <c r="O263" s="19">
        <v>0</v>
      </c>
      <c r="P263" s="3"/>
      <c r="Q263" s="3"/>
      <c r="R263" s="3"/>
      <c r="S263" s="3"/>
      <c r="T263" s="9"/>
      <c r="U263" s="160"/>
    </row>
    <row r="264" spans="1:21" ht="15" hidden="1">
      <c r="A264" s="24">
        <v>3132</v>
      </c>
      <c r="B264" s="25" t="s">
        <v>39</v>
      </c>
      <c r="C264" s="71">
        <f>D264+M264</f>
        <v>2400</v>
      </c>
      <c r="D264" s="19"/>
      <c r="E264" s="19"/>
      <c r="F264" s="19"/>
      <c r="G264" s="19"/>
      <c r="H264" s="19"/>
      <c r="I264" s="19"/>
      <c r="J264" s="19"/>
      <c r="K264" s="19"/>
      <c r="L264" s="19"/>
      <c r="M264" s="151">
        <v>2400</v>
      </c>
      <c r="N264" s="19"/>
      <c r="O264" s="19">
        <v>0</v>
      </c>
      <c r="P264" s="3"/>
      <c r="Q264" s="3"/>
      <c r="R264" s="3"/>
      <c r="S264" s="3"/>
      <c r="T264" s="9"/>
      <c r="U264" s="160"/>
    </row>
    <row r="265" spans="1:21" ht="15" hidden="1">
      <c r="A265" s="24">
        <v>3133</v>
      </c>
      <c r="B265" s="26" t="s">
        <v>40</v>
      </c>
      <c r="C265" s="71">
        <f>D265+M265</f>
        <v>0</v>
      </c>
      <c r="D265" s="19"/>
      <c r="E265" s="19"/>
      <c r="F265" s="19"/>
      <c r="G265" s="19"/>
      <c r="H265" s="19"/>
      <c r="I265" s="19"/>
      <c r="J265" s="19"/>
      <c r="K265" s="19"/>
      <c r="L265" s="19"/>
      <c r="M265" s="19">
        <v>0</v>
      </c>
      <c r="N265" s="19"/>
      <c r="O265" s="19">
        <v>0</v>
      </c>
      <c r="P265" s="3"/>
      <c r="Q265" s="3"/>
      <c r="R265" s="3"/>
      <c r="S265" s="3"/>
      <c r="T265" s="9"/>
      <c r="U265" s="160"/>
    </row>
    <row r="266" spans="1:21" ht="15">
      <c r="A266" s="27">
        <v>32</v>
      </c>
      <c r="B266" s="28" t="s">
        <v>11</v>
      </c>
      <c r="C266" s="71">
        <f>SUM(C267:C285)</f>
        <v>1300</v>
      </c>
      <c r="D266" s="20">
        <f>D267+D268+D282</f>
        <v>0</v>
      </c>
      <c r="E266" s="20"/>
      <c r="F266" s="20"/>
      <c r="G266" s="20"/>
      <c r="H266" s="20"/>
      <c r="I266" s="20"/>
      <c r="J266" s="20"/>
      <c r="K266" s="20"/>
      <c r="L266" s="20"/>
      <c r="M266" s="20">
        <f>M268+M281+M282+M267</f>
        <v>1300</v>
      </c>
      <c r="N266" s="20"/>
      <c r="O266" s="20"/>
      <c r="P266" s="13"/>
      <c r="Q266" s="13"/>
      <c r="R266" s="13"/>
      <c r="S266" s="13"/>
      <c r="T266" s="9"/>
      <c r="U266" s="160"/>
    </row>
    <row r="267" spans="1:21" ht="15" hidden="1">
      <c r="A267" s="24">
        <v>3211</v>
      </c>
      <c r="B267" s="25" t="s">
        <v>12</v>
      </c>
      <c r="C267" s="71">
        <f>D267+M267</f>
        <v>100</v>
      </c>
      <c r="D267" s="19"/>
      <c r="E267" s="19"/>
      <c r="F267" s="19"/>
      <c r="G267" s="19"/>
      <c r="H267" s="19"/>
      <c r="I267" s="19"/>
      <c r="J267" s="19"/>
      <c r="K267" s="19"/>
      <c r="L267" s="19"/>
      <c r="M267" s="151">
        <v>100</v>
      </c>
      <c r="N267" s="19"/>
      <c r="O267" s="19">
        <v>0</v>
      </c>
      <c r="P267" s="3"/>
      <c r="Q267" s="3"/>
      <c r="R267" s="13"/>
      <c r="S267" s="13"/>
      <c r="T267" s="9"/>
      <c r="U267" s="160"/>
    </row>
    <row r="268" spans="1:21" ht="15" hidden="1">
      <c r="A268" s="24">
        <v>3212</v>
      </c>
      <c r="B268" s="25" t="s">
        <v>13</v>
      </c>
      <c r="C268" s="71">
        <f>D268+M268</f>
        <v>1000</v>
      </c>
      <c r="D268" s="19"/>
      <c r="E268" s="19"/>
      <c r="F268" s="19"/>
      <c r="G268" s="19"/>
      <c r="H268" s="19"/>
      <c r="I268" s="19"/>
      <c r="J268" s="19"/>
      <c r="K268" s="19"/>
      <c r="L268" s="19"/>
      <c r="M268" s="151">
        <v>1000</v>
      </c>
      <c r="N268" s="19"/>
      <c r="O268" s="19">
        <v>0</v>
      </c>
      <c r="P268" s="3"/>
      <c r="Q268" s="3"/>
      <c r="R268" s="3"/>
      <c r="S268" s="3"/>
      <c r="T268" s="9"/>
      <c r="U268" s="160"/>
    </row>
    <row r="269" spans="1:21" ht="15" hidden="1">
      <c r="A269" s="24">
        <v>3213</v>
      </c>
      <c r="B269" s="25" t="s">
        <v>14</v>
      </c>
      <c r="C269" s="71">
        <f>D269+E269+F269+G269+H269+I269+J269+K269+L269+N269+O269</f>
        <v>0</v>
      </c>
      <c r="D269" s="19"/>
      <c r="E269" s="19"/>
      <c r="F269" s="19"/>
      <c r="G269" s="19"/>
      <c r="H269" s="20"/>
      <c r="I269" s="19"/>
      <c r="J269" s="19"/>
      <c r="K269" s="19"/>
      <c r="L269" s="19"/>
      <c r="M269" s="19"/>
      <c r="N269" s="19"/>
      <c r="O269" s="19"/>
      <c r="P269" s="3"/>
      <c r="Q269" s="3"/>
      <c r="R269" s="3"/>
      <c r="S269" s="3"/>
      <c r="T269" s="9"/>
      <c r="U269" s="160"/>
    </row>
    <row r="270" spans="1:21" ht="15" hidden="1">
      <c r="A270" s="24">
        <v>3221</v>
      </c>
      <c r="B270" s="25" t="s">
        <v>15</v>
      </c>
      <c r="C270" s="71">
        <f>D270+E270+F270+G270+H270+I270+J270+K270+L270+N270+O270</f>
        <v>0</v>
      </c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3"/>
      <c r="Q270" s="3"/>
      <c r="R270" s="3"/>
      <c r="S270" s="3"/>
      <c r="T270" s="9"/>
      <c r="U270" s="160"/>
    </row>
    <row r="271" spans="1:21" ht="15" hidden="1">
      <c r="A271" s="24">
        <v>3222</v>
      </c>
      <c r="B271" s="25" t="s">
        <v>42</v>
      </c>
      <c r="C271" s="71">
        <f>F271+H271+I271+K271+M271</f>
        <v>0</v>
      </c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3"/>
      <c r="Q271" s="3"/>
      <c r="R271" s="3"/>
      <c r="S271" s="3"/>
      <c r="T271" s="132"/>
      <c r="U271" s="160"/>
    </row>
    <row r="272" spans="1:21" ht="15" hidden="1">
      <c r="A272" s="24">
        <v>3223</v>
      </c>
      <c r="B272" s="25" t="s">
        <v>16</v>
      </c>
      <c r="C272" s="71">
        <f aca="true" t="shared" si="13" ref="C272:C280">D272+E272+F272+G272+H272+I272+J272+K272+L272+N272+O272</f>
        <v>0</v>
      </c>
      <c r="D272" s="19"/>
      <c r="E272" s="19"/>
      <c r="F272" s="19"/>
      <c r="G272" s="19"/>
      <c r="H272" s="20"/>
      <c r="I272" s="19"/>
      <c r="J272" s="19"/>
      <c r="K272" s="19"/>
      <c r="L272" s="19"/>
      <c r="M272" s="19"/>
      <c r="N272" s="19"/>
      <c r="O272" s="19"/>
      <c r="P272" s="3"/>
      <c r="Q272" s="3"/>
      <c r="R272" s="3"/>
      <c r="S272" s="3"/>
      <c r="T272" s="132"/>
      <c r="U272" s="160"/>
    </row>
    <row r="273" spans="1:21" ht="15" hidden="1">
      <c r="A273" s="24">
        <v>3224</v>
      </c>
      <c r="B273" s="25" t="s">
        <v>17</v>
      </c>
      <c r="C273" s="71">
        <f t="shared" si="13"/>
        <v>0</v>
      </c>
      <c r="D273" s="19"/>
      <c r="E273" s="19"/>
      <c r="F273" s="19"/>
      <c r="G273" s="19"/>
      <c r="H273" s="20"/>
      <c r="I273" s="19"/>
      <c r="J273" s="19"/>
      <c r="K273" s="19"/>
      <c r="L273" s="19"/>
      <c r="M273" s="19"/>
      <c r="N273" s="19"/>
      <c r="O273" s="19"/>
      <c r="P273" s="3"/>
      <c r="Q273" s="3"/>
      <c r="R273" s="3"/>
      <c r="S273" s="3"/>
      <c r="T273" s="132"/>
      <c r="U273" s="160"/>
    </row>
    <row r="274" spans="1:21" ht="15" hidden="1">
      <c r="A274" s="24">
        <v>3225</v>
      </c>
      <c r="B274" s="25" t="s">
        <v>18</v>
      </c>
      <c r="C274" s="71">
        <f t="shared" si="13"/>
        <v>0</v>
      </c>
      <c r="D274" s="19"/>
      <c r="E274" s="19"/>
      <c r="F274" s="19"/>
      <c r="G274" s="19"/>
      <c r="H274" s="20"/>
      <c r="I274" s="19"/>
      <c r="J274" s="19"/>
      <c r="K274" s="19"/>
      <c r="L274" s="19"/>
      <c r="M274" s="19"/>
      <c r="N274" s="19"/>
      <c r="O274" s="19">
        <v>0</v>
      </c>
      <c r="P274" s="3"/>
      <c r="Q274" s="3"/>
      <c r="R274" s="3"/>
      <c r="S274" s="3"/>
      <c r="T274" s="132"/>
      <c r="U274" s="160"/>
    </row>
    <row r="275" spans="1:21" ht="15" hidden="1">
      <c r="A275" s="24">
        <v>3227</v>
      </c>
      <c r="B275" s="25" t="s">
        <v>19</v>
      </c>
      <c r="C275" s="71">
        <f t="shared" si="13"/>
        <v>0</v>
      </c>
      <c r="D275" s="19"/>
      <c r="E275" s="19"/>
      <c r="F275" s="19"/>
      <c r="G275" s="19"/>
      <c r="H275" s="20"/>
      <c r="I275" s="19"/>
      <c r="J275" s="19"/>
      <c r="K275" s="19"/>
      <c r="L275" s="19"/>
      <c r="M275" s="19"/>
      <c r="N275" s="19"/>
      <c r="O275" s="19"/>
      <c r="P275" s="3"/>
      <c r="Q275" s="3"/>
      <c r="R275" s="3"/>
      <c r="S275" s="3"/>
      <c r="T275" s="132"/>
      <c r="U275" s="160"/>
    </row>
    <row r="276" spans="1:21" ht="15" hidden="1">
      <c r="A276" s="24">
        <v>3231</v>
      </c>
      <c r="B276" s="25" t="s">
        <v>20</v>
      </c>
      <c r="C276" s="71">
        <f t="shared" si="13"/>
        <v>0</v>
      </c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3"/>
      <c r="Q276" s="3"/>
      <c r="R276" s="3"/>
      <c r="S276" s="3"/>
      <c r="T276" s="9"/>
      <c r="U276" s="160"/>
    </row>
    <row r="277" spans="1:21" ht="15" hidden="1">
      <c r="A277" s="24">
        <v>3232</v>
      </c>
      <c r="B277" s="25" t="s">
        <v>21</v>
      </c>
      <c r="C277" s="71">
        <f t="shared" si="13"/>
        <v>0</v>
      </c>
      <c r="D277" s="19"/>
      <c r="E277" s="19"/>
      <c r="F277" s="19"/>
      <c r="G277" s="19"/>
      <c r="H277" s="20"/>
      <c r="I277" s="19"/>
      <c r="J277" s="19"/>
      <c r="K277" s="19"/>
      <c r="L277" s="19"/>
      <c r="M277" s="19"/>
      <c r="N277" s="19"/>
      <c r="O277" s="19">
        <v>0</v>
      </c>
      <c r="P277" s="3"/>
      <c r="Q277" s="3"/>
      <c r="R277" s="3"/>
      <c r="S277" s="3"/>
      <c r="T277" s="9"/>
      <c r="U277" s="160"/>
    </row>
    <row r="278" spans="1:21" ht="15" hidden="1">
      <c r="A278" s="24">
        <v>3233</v>
      </c>
      <c r="B278" s="25" t="s">
        <v>22</v>
      </c>
      <c r="C278" s="71">
        <f t="shared" si="13"/>
        <v>0</v>
      </c>
      <c r="D278" s="19"/>
      <c r="E278" s="19"/>
      <c r="F278" s="19"/>
      <c r="G278" s="19"/>
      <c r="H278" s="20"/>
      <c r="I278" s="19"/>
      <c r="J278" s="19"/>
      <c r="K278" s="19"/>
      <c r="L278" s="19"/>
      <c r="M278" s="19"/>
      <c r="N278" s="19"/>
      <c r="O278" s="19"/>
      <c r="P278" s="3"/>
      <c r="Q278" s="3"/>
      <c r="R278" s="3"/>
      <c r="S278" s="3"/>
      <c r="T278" s="9"/>
      <c r="U278" s="160"/>
    </row>
    <row r="279" spans="1:21" ht="15" hidden="1">
      <c r="A279" s="24">
        <v>3234</v>
      </c>
      <c r="B279" s="25" t="s">
        <v>23</v>
      </c>
      <c r="C279" s="71">
        <f t="shared" si="13"/>
        <v>0</v>
      </c>
      <c r="D279" s="19"/>
      <c r="E279" s="19"/>
      <c r="F279" s="19"/>
      <c r="G279" s="19"/>
      <c r="H279" s="20"/>
      <c r="I279" s="19"/>
      <c r="J279" s="19"/>
      <c r="K279" s="19"/>
      <c r="L279" s="19"/>
      <c r="M279" s="19"/>
      <c r="N279" s="19"/>
      <c r="O279" s="19"/>
      <c r="P279" s="3"/>
      <c r="Q279" s="3"/>
      <c r="R279" s="3"/>
      <c r="S279" s="3"/>
      <c r="T279" s="9"/>
      <c r="U279" s="160"/>
    </row>
    <row r="280" spans="1:21" ht="15" hidden="1">
      <c r="A280" s="24">
        <v>3235</v>
      </c>
      <c r="B280" s="25" t="s">
        <v>24</v>
      </c>
      <c r="C280" s="71">
        <f t="shared" si="13"/>
        <v>0</v>
      </c>
      <c r="D280" s="19"/>
      <c r="E280" s="19"/>
      <c r="F280" s="19"/>
      <c r="G280" s="19"/>
      <c r="H280" s="20"/>
      <c r="I280" s="19"/>
      <c r="J280" s="19"/>
      <c r="K280" s="19"/>
      <c r="L280" s="19"/>
      <c r="M280" s="19"/>
      <c r="N280" s="19"/>
      <c r="O280" s="19"/>
      <c r="P280" s="3"/>
      <c r="Q280" s="3"/>
      <c r="R280" s="3"/>
      <c r="S280" s="3"/>
      <c r="T280" s="9"/>
      <c r="U280" s="160"/>
    </row>
    <row r="281" spans="1:21" ht="15" hidden="1">
      <c r="A281" s="24">
        <v>3236</v>
      </c>
      <c r="B281" s="25" t="s">
        <v>25</v>
      </c>
      <c r="C281" s="71">
        <v>0</v>
      </c>
      <c r="D281" s="19"/>
      <c r="E281" s="19"/>
      <c r="F281" s="19"/>
      <c r="G281" s="19"/>
      <c r="H281" s="20"/>
      <c r="I281" s="19"/>
      <c r="J281" s="19"/>
      <c r="K281" s="19"/>
      <c r="L281" s="19"/>
      <c r="M281" s="19">
        <v>0</v>
      </c>
      <c r="N281" s="19"/>
      <c r="O281" s="19"/>
      <c r="P281" s="3"/>
      <c r="Q281" s="3"/>
      <c r="R281" s="3"/>
      <c r="S281" s="3"/>
      <c r="T281" s="9"/>
      <c r="U281" s="160"/>
    </row>
    <row r="282" spans="1:21" ht="15" hidden="1">
      <c r="A282" s="24">
        <v>3237</v>
      </c>
      <c r="B282" s="25" t="s">
        <v>26</v>
      </c>
      <c r="C282" s="71">
        <f>D282+M282</f>
        <v>200</v>
      </c>
      <c r="D282" s="19"/>
      <c r="E282" s="19"/>
      <c r="F282" s="19"/>
      <c r="G282" s="19"/>
      <c r="H282" s="19"/>
      <c r="I282" s="19"/>
      <c r="J282" s="19"/>
      <c r="K282" s="19"/>
      <c r="L282" s="19"/>
      <c r="M282" s="151">
        <v>200</v>
      </c>
      <c r="N282" s="19"/>
      <c r="O282" s="19"/>
      <c r="P282" s="3"/>
      <c r="Q282" s="3"/>
      <c r="R282" s="3"/>
      <c r="S282" s="3"/>
      <c r="T282" s="9"/>
      <c r="U282" s="160"/>
    </row>
    <row r="283" spans="1:21" ht="15" hidden="1">
      <c r="A283" s="24">
        <v>3238</v>
      </c>
      <c r="B283" s="25" t="s">
        <v>27</v>
      </c>
      <c r="C283" s="71">
        <f>D283+E283+F283+G283+H283+I283+J283+K283+L283+N283+O283</f>
        <v>0</v>
      </c>
      <c r="D283" s="19"/>
      <c r="E283" s="19"/>
      <c r="F283" s="19"/>
      <c r="G283" s="19"/>
      <c r="H283" s="20"/>
      <c r="I283" s="19"/>
      <c r="J283" s="19"/>
      <c r="K283" s="19"/>
      <c r="L283" s="19"/>
      <c r="M283" s="19"/>
      <c r="N283" s="19"/>
      <c r="O283" s="19"/>
      <c r="P283" s="3"/>
      <c r="Q283" s="3"/>
      <c r="R283" s="3"/>
      <c r="S283" s="3"/>
      <c r="T283" s="9"/>
      <c r="U283" s="47"/>
    </row>
    <row r="284" spans="1:21" ht="15" hidden="1">
      <c r="A284" s="24">
        <v>3239</v>
      </c>
      <c r="B284" s="25" t="s">
        <v>28</v>
      </c>
      <c r="C284" s="71">
        <f>D284+E284+F284+G284+H284+I284+J284+K284+L284+N284+O284</f>
        <v>0</v>
      </c>
      <c r="D284" s="19"/>
      <c r="E284" s="19"/>
      <c r="F284" s="19"/>
      <c r="G284" s="19"/>
      <c r="H284" s="20"/>
      <c r="I284" s="19"/>
      <c r="J284" s="19"/>
      <c r="K284" s="19"/>
      <c r="L284" s="19"/>
      <c r="M284" s="19">
        <v>0</v>
      </c>
      <c r="N284" s="19"/>
      <c r="O284" s="19">
        <v>0</v>
      </c>
      <c r="P284" s="3"/>
      <c r="Q284" s="3"/>
      <c r="R284" s="3"/>
      <c r="S284" s="3"/>
      <c r="T284" s="9"/>
      <c r="U284" s="47"/>
    </row>
    <row r="285" spans="1:21" ht="15">
      <c r="A285" s="24">
        <v>3241</v>
      </c>
      <c r="B285" s="25" t="s">
        <v>49</v>
      </c>
      <c r="C285" s="71">
        <f>D285+E285+F285+G285+H285+I285+J285+K285+L285+N285+O285</f>
        <v>0</v>
      </c>
      <c r="D285" s="19">
        <v>0</v>
      </c>
      <c r="E285" s="19"/>
      <c r="F285" s="19"/>
      <c r="G285" s="19"/>
      <c r="H285" s="20"/>
      <c r="I285" s="19"/>
      <c r="J285" s="19"/>
      <c r="K285" s="19"/>
      <c r="L285" s="19"/>
      <c r="M285" s="19"/>
      <c r="N285" s="19"/>
      <c r="O285" s="19"/>
      <c r="P285" s="3"/>
      <c r="Q285" s="3"/>
      <c r="R285" s="3"/>
      <c r="S285" s="3"/>
      <c r="T285" s="9"/>
      <c r="U285" s="47"/>
    </row>
    <row r="286" spans="1:21" ht="15">
      <c r="A286" s="29"/>
      <c r="B286" s="30" t="s">
        <v>4</v>
      </c>
      <c r="C286" s="21">
        <f>C261+C266</f>
        <v>20100</v>
      </c>
      <c r="D286" s="21">
        <f>D261+D266</f>
        <v>0</v>
      </c>
      <c r="E286" s="21">
        <f>E283</f>
        <v>0</v>
      </c>
      <c r="F286" s="21">
        <v>0</v>
      </c>
      <c r="G286" s="21">
        <f>G283</f>
        <v>0</v>
      </c>
      <c r="H286" s="21">
        <f>H283</f>
        <v>0</v>
      </c>
      <c r="I286" s="21">
        <f>I283</f>
        <v>0</v>
      </c>
      <c r="J286" s="21">
        <f>J261+J266</f>
        <v>0</v>
      </c>
      <c r="K286" s="21">
        <f>K283</f>
        <v>0</v>
      </c>
      <c r="L286" s="21">
        <f>L283</f>
        <v>0</v>
      </c>
      <c r="M286" s="21">
        <f>M261+M266</f>
        <v>20100</v>
      </c>
      <c r="N286" s="21">
        <v>0</v>
      </c>
      <c r="O286" s="21">
        <v>0</v>
      </c>
      <c r="P286" s="130" t="e">
        <f>P258+P280+#REF!+P283</f>
        <v>#REF!</v>
      </c>
      <c r="Q286" s="59"/>
      <c r="R286" s="60">
        <v>0</v>
      </c>
      <c r="S286" s="60"/>
      <c r="T286" s="60"/>
      <c r="U286" s="47"/>
    </row>
    <row r="287" spans="1:21" ht="15">
      <c r="A287" s="35"/>
      <c r="B287" s="75"/>
      <c r="C287" s="34"/>
      <c r="D287" s="34"/>
      <c r="E287" s="34"/>
      <c r="F287" s="34"/>
      <c r="G287" s="34"/>
      <c r="H287" s="34"/>
      <c r="I287" s="34"/>
      <c r="J287" s="34"/>
      <c r="K287" s="34"/>
      <c r="L287" s="34"/>
      <c r="M287" s="34"/>
      <c r="N287" s="34"/>
      <c r="O287" s="34"/>
      <c r="P287" s="76"/>
      <c r="Q287" s="59"/>
      <c r="R287" s="9"/>
      <c r="S287" s="9"/>
      <c r="T287" s="9"/>
      <c r="U287" s="47"/>
    </row>
    <row r="288" spans="1:21" ht="15">
      <c r="A288" s="35"/>
      <c r="B288" s="75"/>
      <c r="C288" s="34"/>
      <c r="D288" s="34"/>
      <c r="E288" s="34"/>
      <c r="F288" s="34"/>
      <c r="G288" s="34"/>
      <c r="H288" s="34"/>
      <c r="I288" s="34"/>
      <c r="J288" s="34"/>
      <c r="K288" s="34"/>
      <c r="L288" s="34"/>
      <c r="M288" s="34"/>
      <c r="N288" s="34"/>
      <c r="O288" s="34"/>
      <c r="P288" s="76"/>
      <c r="Q288" s="59"/>
      <c r="R288" s="9"/>
      <c r="S288" s="9"/>
      <c r="T288" s="9"/>
      <c r="U288" s="47"/>
    </row>
    <row r="289" spans="1:21" ht="15">
      <c r="A289" s="35"/>
      <c r="B289" s="75"/>
      <c r="C289" s="34"/>
      <c r="D289" s="34"/>
      <c r="E289" s="34"/>
      <c r="F289" s="34"/>
      <c r="G289" s="34"/>
      <c r="H289" s="34"/>
      <c r="I289" s="34"/>
      <c r="J289" s="34"/>
      <c r="K289" s="34"/>
      <c r="L289" s="34"/>
      <c r="M289" s="34"/>
      <c r="N289" s="34"/>
      <c r="O289" s="34"/>
      <c r="P289" s="76"/>
      <c r="Q289" s="59"/>
      <c r="R289" s="9"/>
      <c r="S289" s="9"/>
      <c r="T289" s="9"/>
      <c r="U289" s="47"/>
    </row>
    <row r="290" spans="1:21" ht="15">
      <c r="A290" s="35"/>
      <c r="B290" s="75"/>
      <c r="C290" s="34"/>
      <c r="D290" s="34"/>
      <c r="E290" s="34"/>
      <c r="F290" s="34"/>
      <c r="G290" s="34"/>
      <c r="H290" s="34"/>
      <c r="I290" s="34"/>
      <c r="J290" s="34"/>
      <c r="K290" s="34"/>
      <c r="L290" s="34"/>
      <c r="M290" s="34"/>
      <c r="N290" s="34"/>
      <c r="O290" s="34"/>
      <c r="P290" s="76"/>
      <c r="Q290" s="59"/>
      <c r="R290" s="9"/>
      <c r="S290" s="9"/>
      <c r="T290" s="9"/>
      <c r="U290" s="47"/>
    </row>
    <row r="291" spans="1:21" ht="14.25">
      <c r="A291" s="14"/>
      <c r="B291" s="15"/>
      <c r="C291" s="3"/>
      <c r="D291" s="4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47"/>
    </row>
    <row r="292" spans="1:21" ht="15">
      <c r="A292" s="96" t="s">
        <v>151</v>
      </c>
      <c r="B292" s="97"/>
      <c r="C292" s="97"/>
      <c r="D292" s="46"/>
      <c r="E292" s="16"/>
      <c r="F292" s="16"/>
      <c r="G292" s="16"/>
      <c r="H292" s="16"/>
      <c r="I292" s="16"/>
      <c r="J292" s="3"/>
      <c r="K292" s="16"/>
      <c r="L292" s="16"/>
      <c r="M292" s="16"/>
      <c r="N292" s="16"/>
      <c r="O292" s="10"/>
      <c r="P292" s="10"/>
      <c r="Q292" s="10"/>
      <c r="R292" s="10"/>
      <c r="S292" s="10"/>
      <c r="T292" s="3"/>
      <c r="U292" s="47"/>
    </row>
    <row r="293" spans="1:21" ht="15">
      <c r="A293" s="96" t="s">
        <v>153</v>
      </c>
      <c r="B293" s="97"/>
      <c r="C293" s="97"/>
      <c r="D293" s="46"/>
      <c r="E293" s="16"/>
      <c r="F293" s="16"/>
      <c r="G293" s="16"/>
      <c r="H293" s="16"/>
      <c r="I293" s="16"/>
      <c r="J293" s="3"/>
      <c r="K293" s="16"/>
      <c r="L293" s="16"/>
      <c r="M293" s="16"/>
      <c r="N293" s="16"/>
      <c r="O293" s="100"/>
      <c r="P293" s="10"/>
      <c r="Q293" s="10"/>
      <c r="R293" s="10"/>
      <c r="S293" s="10"/>
      <c r="T293" s="10"/>
      <c r="U293" s="47"/>
    </row>
    <row r="294" spans="1:21" ht="15">
      <c r="A294" s="96"/>
      <c r="B294" s="97"/>
      <c r="C294" s="97"/>
      <c r="D294" s="46"/>
      <c r="E294" s="16"/>
      <c r="F294" s="16"/>
      <c r="G294" s="16"/>
      <c r="H294" s="16"/>
      <c r="I294" s="16"/>
      <c r="J294" s="3"/>
      <c r="K294" s="16"/>
      <c r="L294" s="16"/>
      <c r="M294" s="16"/>
      <c r="N294" s="16"/>
      <c r="O294" s="12"/>
      <c r="P294" s="72"/>
      <c r="Q294" s="72"/>
      <c r="R294" s="72"/>
      <c r="S294" s="72"/>
      <c r="T294" s="10"/>
      <c r="U294" s="47"/>
    </row>
    <row r="295" spans="1:21" ht="60">
      <c r="A295" s="31" t="s">
        <v>8</v>
      </c>
      <c r="B295" s="31" t="s">
        <v>3</v>
      </c>
      <c r="C295" s="18" t="s">
        <v>144</v>
      </c>
      <c r="D295" s="18" t="s">
        <v>113</v>
      </c>
      <c r="E295" s="18" t="s">
        <v>0</v>
      </c>
      <c r="F295" s="18" t="s">
        <v>57</v>
      </c>
      <c r="G295" s="18" t="s">
        <v>53</v>
      </c>
      <c r="H295" s="18" t="s">
        <v>52</v>
      </c>
      <c r="I295" s="18" t="s">
        <v>51</v>
      </c>
      <c r="J295" s="18" t="s">
        <v>46</v>
      </c>
      <c r="K295" s="18" t="s">
        <v>61</v>
      </c>
      <c r="L295" s="18" t="s">
        <v>106</v>
      </c>
      <c r="M295" s="18" t="s">
        <v>140</v>
      </c>
      <c r="N295" s="18" t="s">
        <v>54</v>
      </c>
      <c r="O295" s="57" t="s">
        <v>60</v>
      </c>
      <c r="P295" s="72"/>
      <c r="Q295" s="72"/>
      <c r="R295" s="95" t="s">
        <v>79</v>
      </c>
      <c r="S295" s="92" t="s">
        <v>129</v>
      </c>
      <c r="T295" s="123" t="s">
        <v>133</v>
      </c>
      <c r="U295" s="47"/>
    </row>
    <row r="296" spans="1:21" ht="15">
      <c r="A296" s="53">
        <v>31</v>
      </c>
      <c r="B296" s="53" t="s">
        <v>36</v>
      </c>
      <c r="C296" s="71">
        <f>SUM(C297:C302)</f>
        <v>715300</v>
      </c>
      <c r="D296" s="71"/>
      <c r="E296" s="71"/>
      <c r="F296" s="71"/>
      <c r="G296" s="71"/>
      <c r="H296" s="71"/>
      <c r="I296" s="71"/>
      <c r="J296" s="71">
        <f>J297+J298+J299+J300+J301+J302</f>
        <v>715300</v>
      </c>
      <c r="K296" s="71"/>
      <c r="L296" s="71"/>
      <c r="M296" s="71"/>
      <c r="N296" s="71"/>
      <c r="O296" s="3"/>
      <c r="P296" s="3"/>
      <c r="Q296" s="71"/>
      <c r="R296" s="71"/>
      <c r="S296" s="3"/>
      <c r="T296" s="3"/>
      <c r="U296" s="47"/>
    </row>
    <row r="297" spans="1:21" ht="15" hidden="1">
      <c r="A297" s="24">
        <v>3111</v>
      </c>
      <c r="B297" s="25" t="s">
        <v>37</v>
      </c>
      <c r="C297" s="71">
        <f aca="true" t="shared" si="14" ref="C297:C303">J297</f>
        <v>560000</v>
      </c>
      <c r="D297" s="19"/>
      <c r="E297" s="19"/>
      <c r="F297" s="19"/>
      <c r="G297" s="19"/>
      <c r="H297" s="19"/>
      <c r="I297" s="19"/>
      <c r="J297" s="151">
        <v>560000</v>
      </c>
      <c r="K297" s="19"/>
      <c r="L297" s="19"/>
      <c r="M297" s="19"/>
      <c r="N297" s="19"/>
      <c r="O297" s="3"/>
      <c r="P297" s="3"/>
      <c r="Q297" s="3"/>
      <c r="R297" s="3"/>
      <c r="S297" s="3"/>
      <c r="T297" s="3"/>
      <c r="U297" s="47"/>
    </row>
    <row r="298" spans="1:21" ht="15" hidden="1">
      <c r="A298" s="24">
        <v>3113</v>
      </c>
      <c r="B298" s="25" t="s">
        <v>121</v>
      </c>
      <c r="C298" s="71">
        <f t="shared" si="14"/>
        <v>20000</v>
      </c>
      <c r="D298" s="19"/>
      <c r="E298" s="19"/>
      <c r="F298" s="19"/>
      <c r="G298" s="19"/>
      <c r="H298" s="19"/>
      <c r="I298" s="19"/>
      <c r="J298" s="151">
        <v>20000</v>
      </c>
      <c r="K298" s="19"/>
      <c r="L298" s="19"/>
      <c r="M298" s="19"/>
      <c r="N298" s="19"/>
      <c r="O298" s="3"/>
      <c r="P298" s="3"/>
      <c r="Q298" s="3"/>
      <c r="R298" s="3"/>
      <c r="S298" s="3"/>
      <c r="T298" s="3"/>
      <c r="U298" s="47"/>
    </row>
    <row r="299" spans="1:21" ht="15" hidden="1">
      <c r="A299" s="24">
        <v>3114</v>
      </c>
      <c r="B299" s="25" t="s">
        <v>122</v>
      </c>
      <c r="C299" s="71">
        <f t="shared" si="14"/>
        <v>5300</v>
      </c>
      <c r="D299" s="19"/>
      <c r="E299" s="19"/>
      <c r="F299" s="19"/>
      <c r="G299" s="19"/>
      <c r="H299" s="19"/>
      <c r="I299" s="19"/>
      <c r="J299" s="151">
        <v>5300</v>
      </c>
      <c r="K299" s="19"/>
      <c r="L299" s="19"/>
      <c r="M299" s="19"/>
      <c r="N299" s="19"/>
      <c r="O299" s="3"/>
      <c r="P299" s="3"/>
      <c r="Q299" s="3"/>
      <c r="R299" s="3"/>
      <c r="S299" s="3"/>
      <c r="T299" s="3"/>
      <c r="U299" s="47"/>
    </row>
    <row r="300" spans="1:21" ht="15" hidden="1">
      <c r="A300" s="24">
        <v>3121</v>
      </c>
      <c r="B300" s="26" t="s">
        <v>38</v>
      </c>
      <c r="C300" s="71">
        <f t="shared" si="14"/>
        <v>35000</v>
      </c>
      <c r="D300" s="19"/>
      <c r="E300" s="19"/>
      <c r="F300" s="19"/>
      <c r="G300" s="19"/>
      <c r="H300" s="19"/>
      <c r="I300" s="19"/>
      <c r="J300" s="151">
        <v>35000</v>
      </c>
      <c r="K300" s="19"/>
      <c r="L300" s="19"/>
      <c r="M300" s="19"/>
      <c r="N300" s="19"/>
      <c r="O300" s="3"/>
      <c r="P300" s="3"/>
      <c r="Q300" s="3"/>
      <c r="R300" s="3"/>
      <c r="S300" s="13"/>
      <c r="T300" s="13"/>
      <c r="U300" s="47"/>
    </row>
    <row r="301" spans="1:21" ht="15" hidden="1">
      <c r="A301" s="24">
        <v>3132</v>
      </c>
      <c r="B301" s="25" t="s">
        <v>39</v>
      </c>
      <c r="C301" s="71">
        <f t="shared" si="14"/>
        <v>95000</v>
      </c>
      <c r="D301" s="19"/>
      <c r="E301" s="19"/>
      <c r="F301" s="19"/>
      <c r="G301" s="19"/>
      <c r="H301" s="19"/>
      <c r="I301" s="19"/>
      <c r="J301" s="151">
        <v>95000</v>
      </c>
      <c r="K301" s="19"/>
      <c r="L301" s="19"/>
      <c r="M301" s="19"/>
      <c r="N301" s="19"/>
      <c r="O301" s="3"/>
      <c r="P301" s="3"/>
      <c r="Q301" s="3"/>
      <c r="R301" s="3"/>
      <c r="S301" s="13"/>
      <c r="T301" s="3"/>
      <c r="U301" s="47"/>
    </row>
    <row r="302" spans="1:21" ht="15" hidden="1">
      <c r="A302" s="24">
        <v>3133</v>
      </c>
      <c r="B302" s="26" t="s">
        <v>40</v>
      </c>
      <c r="C302" s="71">
        <f t="shared" si="14"/>
        <v>0</v>
      </c>
      <c r="D302" s="19"/>
      <c r="E302" s="19"/>
      <c r="F302" s="19"/>
      <c r="G302" s="19"/>
      <c r="H302" s="19"/>
      <c r="I302" s="19"/>
      <c r="J302" s="151">
        <v>0</v>
      </c>
      <c r="K302" s="19"/>
      <c r="L302" s="19"/>
      <c r="M302" s="19"/>
      <c r="N302" s="19"/>
      <c r="O302" s="3"/>
      <c r="P302" s="3"/>
      <c r="Q302" s="3"/>
      <c r="R302" s="3"/>
      <c r="S302" s="3"/>
      <c r="T302" s="3"/>
      <c r="U302" s="47"/>
    </row>
    <row r="303" spans="1:21" ht="15">
      <c r="A303" s="27">
        <v>32</v>
      </c>
      <c r="B303" s="28" t="s">
        <v>11</v>
      </c>
      <c r="C303" s="71">
        <f t="shared" si="14"/>
        <v>14000</v>
      </c>
      <c r="D303" s="20"/>
      <c r="E303" s="20"/>
      <c r="F303" s="20"/>
      <c r="G303" s="20"/>
      <c r="H303" s="20"/>
      <c r="I303" s="20"/>
      <c r="J303" s="20">
        <f>J305+J306</f>
        <v>14000</v>
      </c>
      <c r="K303" s="20"/>
      <c r="L303" s="20"/>
      <c r="M303" s="20"/>
      <c r="N303" s="20"/>
      <c r="O303" s="3"/>
      <c r="P303" s="3"/>
      <c r="Q303" s="3"/>
      <c r="R303" s="3"/>
      <c r="S303" s="3"/>
      <c r="T303" s="3"/>
      <c r="U303" s="47"/>
    </row>
    <row r="304" spans="1:21" ht="15" hidden="1">
      <c r="A304" s="24">
        <v>3211</v>
      </c>
      <c r="B304" s="25" t="s">
        <v>12</v>
      </c>
      <c r="C304" s="71">
        <f>J304</f>
        <v>0</v>
      </c>
      <c r="D304" s="19"/>
      <c r="E304" s="19"/>
      <c r="F304" s="19"/>
      <c r="G304" s="19"/>
      <c r="H304" s="19"/>
      <c r="I304" s="19"/>
      <c r="J304" s="151"/>
      <c r="K304" s="19"/>
      <c r="L304" s="19"/>
      <c r="M304" s="19"/>
      <c r="N304" s="19"/>
      <c r="O304" s="3"/>
      <c r="P304" s="3"/>
      <c r="Q304" s="3"/>
      <c r="R304" s="3"/>
      <c r="S304" s="3"/>
      <c r="T304" s="3"/>
      <c r="U304" s="47"/>
    </row>
    <row r="305" spans="1:21" ht="15" hidden="1">
      <c r="A305" s="24">
        <v>3212</v>
      </c>
      <c r="B305" s="25" t="s">
        <v>13</v>
      </c>
      <c r="C305" s="71">
        <f>J305</f>
        <v>12000</v>
      </c>
      <c r="D305" s="19"/>
      <c r="E305" s="19"/>
      <c r="F305" s="19"/>
      <c r="G305" s="19"/>
      <c r="H305" s="19"/>
      <c r="I305" s="19"/>
      <c r="J305" s="151">
        <v>12000</v>
      </c>
      <c r="K305" s="19"/>
      <c r="L305" s="19"/>
      <c r="M305" s="19"/>
      <c r="N305" s="19"/>
      <c r="O305" s="3"/>
      <c r="P305" s="3"/>
      <c r="Q305" s="3"/>
      <c r="R305" s="3"/>
      <c r="S305" s="3"/>
      <c r="T305" s="3"/>
      <c r="U305" s="47"/>
    </row>
    <row r="306" spans="1:21" ht="15" hidden="1">
      <c r="A306" s="24">
        <v>3295</v>
      </c>
      <c r="B306" s="25" t="s">
        <v>123</v>
      </c>
      <c r="C306" s="71">
        <f>J306</f>
        <v>2000</v>
      </c>
      <c r="D306" s="19"/>
      <c r="E306" s="19"/>
      <c r="F306" s="19"/>
      <c r="G306" s="19"/>
      <c r="H306" s="19"/>
      <c r="I306" s="19"/>
      <c r="J306" s="151">
        <v>2000</v>
      </c>
      <c r="K306" s="19"/>
      <c r="L306" s="19"/>
      <c r="M306" s="19"/>
      <c r="N306" s="19"/>
      <c r="O306" s="3"/>
      <c r="P306" s="3"/>
      <c r="Q306" s="3"/>
      <c r="R306" s="3"/>
      <c r="S306" s="10"/>
      <c r="T306" s="9"/>
      <c r="U306" s="47"/>
    </row>
    <row r="307" spans="1:21" ht="15" hidden="1">
      <c r="A307" s="24">
        <v>3299</v>
      </c>
      <c r="B307" s="25" t="s">
        <v>33</v>
      </c>
      <c r="C307" s="71">
        <f>J307</f>
        <v>0</v>
      </c>
      <c r="D307" s="20"/>
      <c r="E307" s="20"/>
      <c r="F307" s="19"/>
      <c r="G307" s="20"/>
      <c r="H307" s="20"/>
      <c r="I307" s="20"/>
      <c r="J307" s="20"/>
      <c r="K307" s="20"/>
      <c r="L307" s="20"/>
      <c r="M307" s="20"/>
      <c r="N307" s="20"/>
      <c r="O307" s="3"/>
      <c r="P307" s="3"/>
      <c r="Q307" s="3"/>
      <c r="R307" s="3"/>
      <c r="S307" s="3"/>
      <c r="T307" s="3"/>
      <c r="U307" s="47"/>
    </row>
    <row r="308" spans="1:21" ht="15">
      <c r="A308" s="29"/>
      <c r="B308" s="30" t="s">
        <v>4</v>
      </c>
      <c r="C308" s="21">
        <f>C296+C303</f>
        <v>729300</v>
      </c>
      <c r="D308" s="21"/>
      <c r="E308" s="21"/>
      <c r="F308" s="21"/>
      <c r="G308" s="21"/>
      <c r="H308" s="21"/>
      <c r="I308" s="21"/>
      <c r="J308" s="21">
        <f>J296+J303</f>
        <v>729300</v>
      </c>
      <c r="K308" s="21"/>
      <c r="L308" s="21"/>
      <c r="M308" s="21"/>
      <c r="N308" s="21"/>
      <c r="O308" s="32"/>
      <c r="P308" s="32"/>
      <c r="Q308" s="60"/>
      <c r="R308" s="60"/>
      <c r="S308" s="92"/>
      <c r="T308" s="122"/>
      <c r="U308" s="47"/>
    </row>
    <row r="309" spans="20:21" ht="14.25">
      <c r="T309" s="47"/>
      <c r="U309" s="47"/>
    </row>
    <row r="310" spans="2:21" ht="14.25">
      <c r="B310" s="15"/>
      <c r="C310" s="3"/>
      <c r="D310" s="4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10"/>
      <c r="U310" s="47"/>
    </row>
    <row r="311" spans="1:21" ht="15">
      <c r="A311" s="180"/>
      <c r="B311" s="23" t="s">
        <v>5</v>
      </c>
      <c r="C311" s="94">
        <f>C83+C139+C197+C213+C247+C308+C286+C95</f>
        <v>1116603.54</v>
      </c>
      <c r="D311" s="21">
        <f>D197+D139+D83+D213+D247+L139+D286</f>
        <v>77657</v>
      </c>
      <c r="E311" s="21">
        <f>E197+E139+E83+E213</f>
        <v>2000</v>
      </c>
      <c r="F311" s="21">
        <f>F197+F139+F83+F213</f>
        <v>83070</v>
      </c>
      <c r="G311" s="21">
        <f>G197+G139+G83+G213</f>
        <v>0</v>
      </c>
      <c r="H311" s="21">
        <f>H197+H139+H83+H213</f>
        <v>950</v>
      </c>
      <c r="I311" s="21">
        <f>I197+I139+I83+I213</f>
        <v>8627</v>
      </c>
      <c r="J311" s="21">
        <f>J197+J213+J247+J308+J139</f>
        <v>827300</v>
      </c>
      <c r="K311" s="21">
        <f>K197</f>
        <v>19440</v>
      </c>
      <c r="L311" s="21">
        <f>J83</f>
        <v>44347</v>
      </c>
      <c r="M311" s="21">
        <f>M286</f>
        <v>20100</v>
      </c>
      <c r="N311" s="21">
        <f>L197</f>
        <v>2000</v>
      </c>
      <c r="O311" s="21">
        <f>M197</f>
        <v>2039</v>
      </c>
      <c r="P311" s="32" t="e">
        <f>#REF!+P198+L157+L141</f>
        <v>#REF!</v>
      </c>
      <c r="Q311" s="32"/>
      <c r="R311" s="60">
        <f>K83+K95</f>
        <v>16135</v>
      </c>
      <c r="S311" s="154">
        <f>R197</f>
        <v>12938.54</v>
      </c>
      <c r="T311" s="60"/>
      <c r="U311" s="160"/>
    </row>
    <row r="312" spans="3:21" ht="14.25">
      <c r="C312" s="184"/>
      <c r="D312" s="196"/>
      <c r="E312" s="184"/>
      <c r="F312" s="184"/>
      <c r="G312" s="184"/>
      <c r="H312" s="184"/>
      <c r="I312" s="184"/>
      <c r="J312" s="184"/>
      <c r="K312" s="184"/>
      <c r="L312" s="184"/>
      <c r="M312" s="184"/>
      <c r="N312" s="184"/>
      <c r="O312" s="184"/>
      <c r="P312" s="184"/>
      <c r="Q312" s="184"/>
      <c r="R312" s="184"/>
      <c r="S312" s="184"/>
      <c r="T312" s="47"/>
      <c r="U312" s="47"/>
    </row>
    <row r="313" spans="14:21" ht="14.25">
      <c r="N313" s="3"/>
      <c r="O313" s="3"/>
      <c r="T313" s="47"/>
      <c r="U313" s="47"/>
    </row>
    <row r="314" spans="6:18" ht="15">
      <c r="F314" s="184"/>
      <c r="N314" s="63" t="s">
        <v>108</v>
      </c>
      <c r="O314" s="63"/>
      <c r="P314" s="70"/>
      <c r="Q314" s="70"/>
      <c r="R314" s="70"/>
    </row>
    <row r="315" spans="14:18" ht="15">
      <c r="N315" s="63" t="s">
        <v>109</v>
      </c>
      <c r="O315" s="63"/>
      <c r="P315" s="70"/>
      <c r="Q315" s="70"/>
      <c r="R315" s="70"/>
    </row>
    <row r="316" spans="14:15" ht="1.5" customHeight="1">
      <c r="N316" s="3"/>
      <c r="O316" s="3"/>
    </row>
    <row r="317" ht="14.25" hidden="1">
      <c r="N317" s="42" t="s">
        <v>110</v>
      </c>
    </row>
    <row r="318" ht="11.25" customHeight="1"/>
    <row r="319" ht="14.25" hidden="1"/>
    <row r="320" ht="14.25" hidden="1"/>
    <row r="321" ht="14.25" hidden="1"/>
    <row r="322" ht="14.25" hidden="1"/>
    <row r="323" ht="14.25" hidden="1"/>
    <row r="324" ht="14.25" hidden="1"/>
    <row r="325" ht="14.25" hidden="1"/>
    <row r="326" ht="14.25" hidden="1"/>
    <row r="327" ht="14.25" hidden="1"/>
    <row r="328" ht="14.25" hidden="1"/>
    <row r="329" ht="14.25" hidden="1"/>
    <row r="330" ht="14.25" hidden="1"/>
    <row r="331" ht="14.25" hidden="1"/>
    <row r="332" ht="14.25" hidden="1"/>
    <row r="333" ht="14.25" hidden="1"/>
    <row r="334" ht="14.25" hidden="1"/>
    <row r="335" ht="14.25" hidden="1"/>
    <row r="336" ht="14.25" hidden="1"/>
  </sheetData>
  <sheetProtection/>
  <mergeCells count="17">
    <mergeCell ref="A24:C24"/>
    <mergeCell ref="A25:C25"/>
    <mergeCell ref="A29:C29"/>
    <mergeCell ref="A35:C35"/>
    <mergeCell ref="A36:C36"/>
    <mergeCell ref="A15:C15"/>
    <mergeCell ref="A16:C16"/>
    <mergeCell ref="A17:C17"/>
    <mergeCell ref="A19:C19"/>
    <mergeCell ref="A20:C20"/>
    <mergeCell ref="A23:C23"/>
    <mergeCell ref="A1:L1"/>
    <mergeCell ref="A10:C10"/>
    <mergeCell ref="A11:C11"/>
    <mergeCell ref="A12:C12"/>
    <mergeCell ref="A13:C13"/>
    <mergeCell ref="A14:C14"/>
  </mergeCells>
  <printOptions/>
  <pageMargins left="0.1968503937007874" right="0.1968503937007874" top="0.5511811023622047" bottom="0.5118110236220472" header="0.7086614173228347" footer="0.5118110236220472"/>
  <pageSetup horizontalDpi="600" verticalDpi="600" orientation="landscape" paperSize="9" scale="57" r:id="rId1"/>
  <rowBreaks count="2" manualBreakCount="2">
    <brk id="50" max="255" man="1"/>
    <brk id="14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G26"/>
  <sheetViews>
    <sheetView zoomScalePageLayoutView="0" workbookViewId="0" topLeftCell="A1">
      <selection activeCell="B24" sqref="B24:G24"/>
    </sheetView>
  </sheetViews>
  <sheetFormatPr defaultColWidth="9.140625" defaultRowHeight="12.75"/>
  <cols>
    <col min="1" max="1" width="19.00390625" style="0" customWidth="1"/>
    <col min="2" max="2" width="9.8515625" style="0" customWidth="1"/>
    <col min="4" max="4" width="10.57421875" style="0" customWidth="1"/>
    <col min="5" max="5" width="9.140625" style="0" bestFit="1" customWidth="1"/>
    <col min="6" max="6" width="10.8515625" style="0" customWidth="1"/>
    <col min="7" max="7" width="15.28125" style="0" customWidth="1"/>
  </cols>
  <sheetData>
    <row r="3" spans="1:7" ht="30" customHeight="1">
      <c r="A3" s="245" t="s">
        <v>169</v>
      </c>
      <c r="B3" s="245"/>
      <c r="C3" s="245"/>
      <c r="D3" s="245"/>
      <c r="E3" s="245"/>
      <c r="F3" s="245"/>
      <c r="G3" s="245"/>
    </row>
    <row r="4" spans="1:7" ht="13.5" thickBot="1">
      <c r="A4" s="78"/>
      <c r="B4" s="36"/>
      <c r="C4" s="36"/>
      <c r="D4" s="36"/>
      <c r="E4" s="36"/>
      <c r="F4" s="36"/>
      <c r="G4" s="36"/>
    </row>
    <row r="5" spans="1:7" ht="26.25" thickBot="1">
      <c r="A5" s="79" t="s">
        <v>96</v>
      </c>
      <c r="B5" s="246" t="s">
        <v>170</v>
      </c>
      <c r="C5" s="247"/>
      <c r="D5" s="247"/>
      <c r="E5" s="247"/>
      <c r="F5" s="247"/>
      <c r="G5" s="248"/>
    </row>
    <row r="6" spans="1:7" ht="76.5">
      <c r="A6" s="80" t="s">
        <v>97</v>
      </c>
      <c r="B6" s="81" t="s">
        <v>98</v>
      </c>
      <c r="C6" s="82" t="s">
        <v>0</v>
      </c>
      <c r="D6" s="82" t="s">
        <v>99</v>
      </c>
      <c r="E6" s="82" t="s">
        <v>100</v>
      </c>
      <c r="F6" s="82" t="s">
        <v>101</v>
      </c>
      <c r="G6" s="82" t="s">
        <v>102</v>
      </c>
    </row>
    <row r="7" spans="1:7" ht="12.75">
      <c r="A7" s="83">
        <v>63231</v>
      </c>
      <c r="B7" s="202"/>
      <c r="C7" s="202"/>
      <c r="D7" s="202"/>
      <c r="E7" s="203"/>
      <c r="F7" s="203"/>
      <c r="G7" s="202"/>
    </row>
    <row r="8" spans="1:7" ht="12.75">
      <c r="A8" s="84" t="s">
        <v>107</v>
      </c>
      <c r="B8" s="198"/>
      <c r="C8" s="198"/>
      <c r="D8" s="204"/>
      <c r="E8" s="198"/>
      <c r="F8" s="199"/>
      <c r="G8" s="198"/>
    </row>
    <row r="9" spans="1:7" ht="12.75">
      <c r="A9" s="84">
        <v>63612</v>
      </c>
      <c r="B9" s="198"/>
      <c r="C9" s="198"/>
      <c r="D9" s="198"/>
      <c r="E9" s="85">
        <v>821800</v>
      </c>
      <c r="F9" s="199"/>
      <c r="G9" s="198"/>
    </row>
    <row r="10" spans="1:7" ht="12.75">
      <c r="A10" s="86">
        <v>63613</v>
      </c>
      <c r="B10" s="204"/>
      <c r="C10" s="205"/>
      <c r="D10" s="206"/>
      <c r="E10" s="85">
        <v>29017</v>
      </c>
      <c r="F10" s="207"/>
      <c r="G10" s="204"/>
    </row>
    <row r="11" spans="1:7" ht="12.75">
      <c r="A11" s="86">
        <v>63622</v>
      </c>
      <c r="B11" s="204"/>
      <c r="C11" s="205"/>
      <c r="D11" s="206"/>
      <c r="E11" s="85">
        <v>5500</v>
      </c>
      <c r="F11" s="207"/>
      <c r="G11" s="204"/>
    </row>
    <row r="12" spans="1:7" s="36" customFormat="1" ht="12.75">
      <c r="A12" s="86">
        <v>65264</v>
      </c>
      <c r="B12" s="205"/>
      <c r="C12" s="205"/>
      <c r="D12" s="87">
        <v>83070</v>
      </c>
      <c r="E12" s="205"/>
      <c r="F12" s="205"/>
      <c r="G12" s="205"/>
    </row>
    <row r="13" spans="1:7" ht="12.75">
      <c r="A13" s="86">
        <v>65267</v>
      </c>
      <c r="B13" s="205"/>
      <c r="C13" s="205"/>
      <c r="D13" s="205"/>
      <c r="E13" s="205"/>
      <c r="F13" s="205"/>
      <c r="G13" s="87"/>
    </row>
    <row r="14" spans="1:7" ht="12.75">
      <c r="A14" s="86">
        <v>65269</v>
      </c>
      <c r="B14" s="205"/>
      <c r="C14" s="205"/>
      <c r="D14" s="205"/>
      <c r="E14" s="205"/>
      <c r="F14" s="205"/>
      <c r="G14" s="87">
        <v>2000</v>
      </c>
    </row>
    <row r="15" spans="1:7" s="36" customFormat="1" ht="12.75">
      <c r="A15" s="86">
        <v>66151</v>
      </c>
      <c r="B15" s="205"/>
      <c r="C15" s="87">
        <v>2000</v>
      </c>
      <c r="D15" s="205"/>
      <c r="E15" s="205"/>
      <c r="F15" s="205"/>
      <c r="G15" s="205"/>
    </row>
    <row r="16" spans="1:7" ht="12.75">
      <c r="A16" s="86">
        <v>66313</v>
      </c>
      <c r="B16" s="205"/>
      <c r="C16" s="205"/>
      <c r="D16" s="205"/>
      <c r="E16" s="205"/>
      <c r="F16" s="87">
        <v>2039</v>
      </c>
      <c r="G16" s="205"/>
    </row>
    <row r="17" spans="1:7" ht="19.5" customHeight="1">
      <c r="A17" s="86" t="s">
        <v>130</v>
      </c>
      <c r="B17" s="205"/>
      <c r="C17" s="205"/>
      <c r="D17" s="205"/>
      <c r="E17" s="205"/>
      <c r="F17" s="205"/>
      <c r="G17" s="205"/>
    </row>
    <row r="18" spans="1:7" ht="12.75">
      <c r="A18" s="86">
        <v>67111</v>
      </c>
      <c r="B18" s="87">
        <v>137476</v>
      </c>
      <c r="C18" s="205"/>
      <c r="D18" s="205"/>
      <c r="E18" s="205"/>
      <c r="F18" s="205"/>
      <c r="G18" s="205"/>
    </row>
    <row r="19" spans="1:7" ht="13.5" customHeight="1">
      <c r="A19" s="88" t="s">
        <v>114</v>
      </c>
      <c r="B19" s="87"/>
      <c r="C19" s="205"/>
      <c r="D19" s="205"/>
      <c r="E19" s="87">
        <v>20100</v>
      </c>
      <c r="F19" s="205"/>
      <c r="G19" s="205"/>
    </row>
    <row r="20" spans="1:7" ht="13.5" customHeight="1">
      <c r="A20" s="88" t="s">
        <v>119</v>
      </c>
      <c r="B20" s="205"/>
      <c r="C20" s="205"/>
      <c r="D20" s="205"/>
      <c r="E20" s="205"/>
      <c r="F20" s="205"/>
      <c r="G20" s="205"/>
    </row>
    <row r="21" spans="1:7" ht="13.5" customHeight="1">
      <c r="A21" s="88">
        <v>67121</v>
      </c>
      <c r="B21" s="87">
        <v>663</v>
      </c>
      <c r="C21" s="87"/>
      <c r="D21" s="87"/>
      <c r="E21" s="87"/>
      <c r="F21" s="87"/>
      <c r="G21" s="87"/>
    </row>
    <row r="22" spans="1:7" ht="13.5" thickBot="1">
      <c r="A22" s="89">
        <v>72111</v>
      </c>
      <c r="B22" s="90"/>
      <c r="C22" s="90"/>
      <c r="D22" s="90"/>
      <c r="E22" s="90"/>
      <c r="F22" s="90"/>
      <c r="G22" s="90"/>
    </row>
    <row r="23" spans="1:7" ht="26.25" thickBot="1">
      <c r="A23" s="91" t="s">
        <v>103</v>
      </c>
      <c r="B23" s="147">
        <f>B18+B19+B21</f>
        <v>138139</v>
      </c>
      <c r="C23" s="148">
        <f>C15</f>
        <v>2000</v>
      </c>
      <c r="D23" s="149">
        <f>D12</f>
        <v>83070</v>
      </c>
      <c r="E23" s="148">
        <f>E9+E10+E19+E11</f>
        <v>876417</v>
      </c>
      <c r="F23" s="149">
        <f>F16</f>
        <v>2039</v>
      </c>
      <c r="G23" s="150">
        <f>G14</f>
        <v>2000</v>
      </c>
    </row>
    <row r="24" spans="1:7" ht="26.25" thickBot="1">
      <c r="A24" s="91" t="s">
        <v>168</v>
      </c>
      <c r="B24" s="249">
        <f>B23+C23+D23+E23+F23+G23</f>
        <v>1103665</v>
      </c>
      <c r="C24" s="250"/>
      <c r="D24" s="250"/>
      <c r="E24" s="250"/>
      <c r="F24" s="250"/>
      <c r="G24" s="251"/>
    </row>
    <row r="25" spans="1:7" ht="12.75">
      <c r="A25" s="200"/>
      <c r="B25" s="201"/>
      <c r="C25" s="201"/>
      <c r="D25" s="201"/>
      <c r="E25" s="201"/>
      <c r="F25" s="201"/>
      <c r="G25" s="201"/>
    </row>
    <row r="26" spans="1:7" ht="12.75">
      <c r="A26" s="200"/>
      <c r="B26" s="201"/>
      <c r="C26" s="201"/>
      <c r="D26" s="201"/>
      <c r="E26" s="201"/>
      <c r="F26" s="201"/>
      <c r="G26" s="201"/>
    </row>
  </sheetData>
  <sheetProtection/>
  <mergeCells count="3">
    <mergeCell ref="A3:G3"/>
    <mergeCell ref="B5:G5"/>
    <mergeCell ref="B24:G2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H24"/>
  <sheetViews>
    <sheetView zoomScalePageLayoutView="0" workbookViewId="0" topLeftCell="A1">
      <selection activeCell="A15" sqref="A15:H15"/>
    </sheetView>
  </sheetViews>
  <sheetFormatPr defaultColWidth="9.140625" defaultRowHeight="12.75"/>
  <cols>
    <col min="6" max="6" width="16.140625" style="0" customWidth="1"/>
    <col min="7" max="7" width="13.57421875" style="0" customWidth="1"/>
    <col min="8" max="8" width="12.28125" style="0" customWidth="1"/>
  </cols>
  <sheetData>
    <row r="3" spans="1:8" ht="43.5" customHeight="1">
      <c r="A3" s="245" t="s">
        <v>171</v>
      </c>
      <c r="B3" s="245"/>
      <c r="C3" s="245"/>
      <c r="D3" s="245"/>
      <c r="E3" s="245"/>
      <c r="F3" s="245"/>
      <c r="G3" s="245"/>
      <c r="H3" s="245"/>
    </row>
    <row r="4" spans="1:8" ht="18">
      <c r="A4" s="245"/>
      <c r="B4" s="245"/>
      <c r="C4" s="245"/>
      <c r="D4" s="245"/>
      <c r="E4" s="245"/>
      <c r="F4" s="245"/>
      <c r="G4" s="264"/>
      <c r="H4" s="264"/>
    </row>
    <row r="5" spans="1:8" ht="18">
      <c r="A5" s="245"/>
      <c r="B5" s="245"/>
      <c r="C5" s="245"/>
      <c r="D5" s="245"/>
      <c r="E5" s="245"/>
      <c r="F5" s="245"/>
      <c r="G5" s="245"/>
      <c r="H5" s="259"/>
    </row>
    <row r="6" spans="1:8" ht="18">
      <c r="A6" s="209"/>
      <c r="B6" s="210"/>
      <c r="C6" s="210"/>
      <c r="D6" s="210"/>
      <c r="E6" s="210"/>
      <c r="F6" s="208"/>
      <c r="G6" s="208"/>
      <c r="H6" s="208"/>
    </row>
    <row r="7" spans="1:8" ht="39">
      <c r="A7" s="211"/>
      <c r="B7" s="212"/>
      <c r="C7" s="212"/>
      <c r="D7" s="213"/>
      <c r="E7" s="214"/>
      <c r="F7" s="215" t="s">
        <v>160</v>
      </c>
      <c r="G7" s="215" t="s">
        <v>161</v>
      </c>
      <c r="H7" s="216" t="s">
        <v>162</v>
      </c>
    </row>
    <row r="8" spans="1:8" ht="15.75">
      <c r="A8" s="252" t="s">
        <v>84</v>
      </c>
      <c r="B8" s="253"/>
      <c r="C8" s="253"/>
      <c r="D8" s="253"/>
      <c r="E8" s="257"/>
      <c r="F8" s="226">
        <v>1103665</v>
      </c>
      <c r="G8" s="218"/>
      <c r="H8" s="218"/>
    </row>
    <row r="9" spans="1:8" ht="15.75">
      <c r="A9" s="252" t="s">
        <v>85</v>
      </c>
      <c r="B9" s="253"/>
      <c r="C9" s="253"/>
      <c r="D9" s="253"/>
      <c r="E9" s="257"/>
      <c r="F9" s="226">
        <v>1103665</v>
      </c>
      <c r="G9" s="218"/>
      <c r="H9" s="218"/>
    </row>
    <row r="10" spans="1:8" ht="15.75">
      <c r="A10" s="256" t="s">
        <v>86</v>
      </c>
      <c r="B10" s="257"/>
      <c r="C10" s="257"/>
      <c r="D10" s="257"/>
      <c r="E10" s="257"/>
      <c r="F10" s="226"/>
      <c r="G10" s="218"/>
      <c r="H10" s="218"/>
    </row>
    <row r="11" spans="1:8" ht="15.75">
      <c r="A11" s="77" t="s">
        <v>87</v>
      </c>
      <c r="B11" s="217"/>
      <c r="C11" s="217"/>
      <c r="D11" s="217"/>
      <c r="E11" s="217"/>
      <c r="F11" s="226">
        <v>1116603.54</v>
      </c>
      <c r="G11" s="218"/>
      <c r="H11" s="218"/>
    </row>
    <row r="12" spans="1:8" ht="15.75">
      <c r="A12" s="254" t="s">
        <v>88</v>
      </c>
      <c r="B12" s="253"/>
      <c r="C12" s="253"/>
      <c r="D12" s="253"/>
      <c r="E12" s="255"/>
      <c r="F12" s="227">
        <f>F11-F13</f>
        <v>1077040.54</v>
      </c>
      <c r="G12" s="219"/>
      <c r="H12" s="219"/>
    </row>
    <row r="13" spans="1:8" ht="15.75">
      <c r="A13" s="256" t="s">
        <v>89</v>
      </c>
      <c r="B13" s="257"/>
      <c r="C13" s="257"/>
      <c r="D13" s="257"/>
      <c r="E13" s="257"/>
      <c r="F13" s="227">
        <v>39563</v>
      </c>
      <c r="G13" s="219"/>
      <c r="H13" s="219"/>
    </row>
    <row r="14" spans="1:8" ht="15.75">
      <c r="A14" s="254" t="s">
        <v>90</v>
      </c>
      <c r="B14" s="253"/>
      <c r="C14" s="253"/>
      <c r="D14" s="253"/>
      <c r="E14" s="253"/>
      <c r="F14" s="227">
        <f>F8-F11</f>
        <v>-12938.540000000037</v>
      </c>
      <c r="G14" s="219"/>
      <c r="H14" s="219"/>
    </row>
    <row r="15" spans="1:8" ht="18">
      <c r="A15" s="245"/>
      <c r="B15" s="258"/>
      <c r="C15" s="258"/>
      <c r="D15" s="258"/>
      <c r="E15" s="258"/>
      <c r="F15" s="259"/>
      <c r="G15" s="259"/>
      <c r="H15" s="259"/>
    </row>
    <row r="16" spans="1:8" ht="39">
      <c r="A16" s="211"/>
      <c r="B16" s="212"/>
      <c r="C16" s="212"/>
      <c r="D16" s="213"/>
      <c r="E16" s="214"/>
      <c r="F16" s="215" t="s">
        <v>160</v>
      </c>
      <c r="G16" s="215" t="s">
        <v>161</v>
      </c>
      <c r="H16" s="216" t="s">
        <v>162</v>
      </c>
    </row>
    <row r="17" spans="1:8" ht="15.75">
      <c r="A17" s="260" t="s">
        <v>91</v>
      </c>
      <c r="B17" s="261"/>
      <c r="C17" s="261"/>
      <c r="D17" s="261"/>
      <c r="E17" s="262"/>
      <c r="F17" s="221">
        <f>F14</f>
        <v>-12938.540000000037</v>
      </c>
      <c r="G17" s="222">
        <v>0</v>
      </c>
      <c r="H17" s="219">
        <v>0</v>
      </c>
    </row>
    <row r="18" spans="1:8" ht="18">
      <c r="A18" s="263"/>
      <c r="B18" s="258"/>
      <c r="C18" s="258"/>
      <c r="D18" s="258"/>
      <c r="E18" s="258"/>
      <c r="F18" s="259"/>
      <c r="G18" s="259"/>
      <c r="H18" s="259"/>
    </row>
    <row r="19" spans="1:8" ht="39">
      <c r="A19" s="211"/>
      <c r="B19" s="212"/>
      <c r="C19" s="212"/>
      <c r="D19" s="213"/>
      <c r="E19" s="214"/>
      <c r="F19" s="215" t="s">
        <v>160</v>
      </c>
      <c r="G19" s="215" t="s">
        <v>161</v>
      </c>
      <c r="H19" s="216" t="s">
        <v>162</v>
      </c>
    </row>
    <row r="20" spans="1:8" ht="15.75">
      <c r="A20" s="252" t="s">
        <v>92</v>
      </c>
      <c r="B20" s="253"/>
      <c r="C20" s="253"/>
      <c r="D20" s="253"/>
      <c r="E20" s="253"/>
      <c r="F20" s="218">
        <v>0</v>
      </c>
      <c r="G20" s="218">
        <v>0</v>
      </c>
      <c r="H20" s="218">
        <v>0</v>
      </c>
    </row>
    <row r="21" spans="1:8" ht="15.75">
      <c r="A21" s="252" t="s">
        <v>93</v>
      </c>
      <c r="B21" s="253"/>
      <c r="C21" s="253"/>
      <c r="D21" s="253"/>
      <c r="E21" s="253"/>
      <c r="F21" s="218">
        <v>0</v>
      </c>
      <c r="G21" s="218">
        <v>0</v>
      </c>
      <c r="H21" s="218">
        <v>0</v>
      </c>
    </row>
    <row r="22" spans="1:8" ht="15.75">
      <c r="A22" s="254" t="s">
        <v>94</v>
      </c>
      <c r="B22" s="253"/>
      <c r="C22" s="253"/>
      <c r="D22" s="253"/>
      <c r="E22" s="253"/>
      <c r="F22" s="218">
        <v>0</v>
      </c>
      <c r="G22" s="218">
        <v>0</v>
      </c>
      <c r="H22" s="218">
        <v>0</v>
      </c>
    </row>
    <row r="23" spans="1:8" ht="18">
      <c r="A23" s="214"/>
      <c r="B23" s="223"/>
      <c r="C23" s="220"/>
      <c r="D23" s="224"/>
      <c r="E23" s="223"/>
      <c r="F23" s="225"/>
      <c r="G23" s="225"/>
      <c r="H23" s="225"/>
    </row>
    <row r="24" spans="1:8" ht="15.75">
      <c r="A24" s="254" t="s">
        <v>95</v>
      </c>
      <c r="B24" s="253"/>
      <c r="C24" s="253"/>
      <c r="D24" s="253"/>
      <c r="E24" s="253"/>
      <c r="F24" s="218">
        <v>0</v>
      </c>
      <c r="G24" s="218">
        <f>SUM(G14,G17,G22)</f>
        <v>0</v>
      </c>
      <c r="H24" s="218">
        <f>SUM(H14,H17,H22)</f>
        <v>0</v>
      </c>
    </row>
  </sheetData>
  <sheetProtection/>
  <mergeCells count="16">
    <mergeCell ref="A3:H3"/>
    <mergeCell ref="A4:H4"/>
    <mergeCell ref="A5:H5"/>
    <mergeCell ref="A8:E8"/>
    <mergeCell ref="A9:E9"/>
    <mergeCell ref="A10:E10"/>
    <mergeCell ref="A20:E20"/>
    <mergeCell ref="A21:E21"/>
    <mergeCell ref="A22:E22"/>
    <mergeCell ref="A24:E24"/>
    <mergeCell ref="A12:E12"/>
    <mergeCell ref="A13:E13"/>
    <mergeCell ref="A14:E14"/>
    <mergeCell ref="A15:H15"/>
    <mergeCell ref="A17:E17"/>
    <mergeCell ref="A18:H1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</dc:creator>
  <cp:keywords/>
  <dc:description/>
  <cp:lastModifiedBy>Računovodstvo</cp:lastModifiedBy>
  <cp:lastPrinted>2023-12-14T10:14:55Z</cp:lastPrinted>
  <dcterms:created xsi:type="dcterms:W3CDTF">1996-10-14T23:33:28Z</dcterms:created>
  <dcterms:modified xsi:type="dcterms:W3CDTF">2023-12-14T11:06:52Z</dcterms:modified>
  <cp:category/>
  <cp:version/>
  <cp:contentType/>
  <cp:contentStatus/>
</cp:coreProperties>
</file>