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2"/>
  </bookViews>
  <sheets>
    <sheet name="FP Ril" sheetId="1" r:id="rId1"/>
    <sheet name="OPĆI DIO" sheetId="2" r:id="rId2"/>
    <sheet name="PLAN PRIHODA" sheetId="3" r:id="rId3"/>
  </sheets>
  <definedNames>
    <definedName name="_xlnm.Print_Titles" localSheetId="0">'FP Ril'!$2:$4</definedName>
    <definedName name="_xlnm.Print_Area" localSheetId="0">'FP Ril'!$A$1:$T$157</definedName>
  </definedNames>
  <calcPr fullCalcOnLoad="1"/>
</workbook>
</file>

<file path=xl/sharedStrings.xml><?xml version="1.0" encoding="utf-8"?>
<sst xmlns="http://schemas.openxmlformats.org/spreadsheetml/2006/main" count="298" uniqueCount="137">
  <si>
    <t>u kunama</t>
  </si>
  <si>
    <t>Vlastiti prihodi</t>
  </si>
  <si>
    <t>Prihodi i primici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</si>
  <si>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</si>
  <si>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</si>
  <si>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</si>
  <si>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</si>
  <si>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</si>
  <si>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</si>
  <si>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</si>
  <si>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UKUPNO A/Tpr./Kpr.</t>
  </si>
  <si>
    <t>Sveukupno KP</t>
  </si>
  <si>
    <t>Obrazac JLP(R)S FP-RiI</t>
  </si>
  <si>
    <t>Vlastiti prihodi - Prihodi ostvareni obavljanjem osnovnih i ostalih poslova vlastite djelatnosti</t>
  </si>
  <si>
    <t>Račun 
rashoda/
izdatka</t>
  </si>
  <si>
    <t>OŠ ŠIJANA</t>
  </si>
  <si>
    <t>I. DECENTRALIZIRANA SREDSTVA</t>
  </si>
  <si>
    <t>GRAD PULA</t>
  </si>
  <si>
    <t>Prihodi po posebnim propisima</t>
  </si>
  <si>
    <t>Materijalni rashodi</t>
  </si>
  <si>
    <t>Ostali nespomenuti rashodi</t>
  </si>
  <si>
    <t>Rashodi za nabavu pr.dug.im</t>
  </si>
  <si>
    <t>Plaće</t>
  </si>
  <si>
    <t>Ostali rashodi za zaposlene</t>
  </si>
  <si>
    <t>II. PRODUŽENI BORAVAK</t>
  </si>
  <si>
    <t>Knjige</t>
  </si>
  <si>
    <t>Državni proračun</t>
  </si>
  <si>
    <t>III. REDOVNI PROGRAM</t>
  </si>
  <si>
    <t>POMOĆI (decentral)</t>
  </si>
  <si>
    <t>Pomoći OPĆINE</t>
  </si>
  <si>
    <t>Pomoći ŽUPANIJA</t>
  </si>
  <si>
    <t>Prihodi za pos.namjene HZZ</t>
  </si>
  <si>
    <t>Prihodi od nefinanc. imovine</t>
  </si>
  <si>
    <t xml:space="preserve">Prihodi od </t>
  </si>
  <si>
    <t>nefinanc.imovine</t>
  </si>
  <si>
    <t>Prihodi po posebnim propisima - sufinanciranje</t>
  </si>
  <si>
    <t>materijalni rashodi</t>
  </si>
  <si>
    <t xml:space="preserve">Grad Pula </t>
  </si>
  <si>
    <t>Donacije</t>
  </si>
  <si>
    <t>POMOĆI OPĆINA LIŽNJAN        (Pb Muntić)</t>
  </si>
  <si>
    <t>DECENTRALIZACIJA</t>
  </si>
  <si>
    <t>Opći prihodi i primici-MATER.TROŠKOVI</t>
  </si>
  <si>
    <t>Opći prihodi i primici-ENERGIJA</t>
  </si>
  <si>
    <t>Opći prihodi i primici-PRIJEVOZ UČENIKA</t>
  </si>
  <si>
    <t>PRODUŽENI BORAVAK</t>
  </si>
  <si>
    <t>PB Opći prihodi i primici - GRAD PULA</t>
  </si>
  <si>
    <t>PB Prihodi od sufinanciranja</t>
  </si>
  <si>
    <t>PB tekuće pomoći iz općinskih proračuna</t>
  </si>
  <si>
    <t>REDOVAN PROGRAM</t>
  </si>
  <si>
    <t>Opći prihodi i primici (GRAD PULA)</t>
  </si>
  <si>
    <t>Prihodi po posebnim propisima-sufinanciranje</t>
  </si>
  <si>
    <t>Ostali proračuni - ŽUPANIJA</t>
  </si>
  <si>
    <t>Ostali proračuni - OPĆINE</t>
  </si>
  <si>
    <t>Ostali proračuni -POMOĆI-OPĆINA LIŽNJAN (PB Muntić)</t>
  </si>
  <si>
    <t>SOCIJALNA SKRB</t>
  </si>
  <si>
    <t>Socijalna skrb - PB</t>
  </si>
  <si>
    <t>Socijalna skrb - ŠK</t>
  </si>
  <si>
    <t>MT</t>
  </si>
  <si>
    <t>Opći prihodi i primici-GRAD PULA</t>
  </si>
  <si>
    <t>MZOŠ</t>
  </si>
  <si>
    <t>Ravnateljica:</t>
  </si>
  <si>
    <t>Pula, 43.ISTARSKE DIVIZIJE 5</t>
  </si>
  <si>
    <t>HITNE INTERVENCIJE</t>
  </si>
  <si>
    <t>SOCIJALNI PROGRAM</t>
  </si>
  <si>
    <t>Naknade troškova zaposl.</t>
  </si>
  <si>
    <t>Rashodi za materijal i eneg</t>
  </si>
  <si>
    <t>Rashodi za usluge</t>
  </si>
  <si>
    <t>Ostali nespom.rash.posl</t>
  </si>
  <si>
    <t>Doprinosi na plaće</t>
  </si>
  <si>
    <t>Naknade troškova zaposl</t>
  </si>
  <si>
    <t>Rashodi za metrijal i energiju</t>
  </si>
  <si>
    <t>Rashodi za mater.i energiju</t>
  </si>
  <si>
    <t>Nakn osob.izvan rad.odn</t>
  </si>
  <si>
    <t>Ostali nespom.rashposl</t>
  </si>
  <si>
    <t>Postrojenja i oprema</t>
  </si>
  <si>
    <t>Rashodi za mat i energiju</t>
  </si>
  <si>
    <t>Ostali rash za zaposlene</t>
  </si>
  <si>
    <t>Naknade troškova zaposlenima</t>
  </si>
  <si>
    <t>Ostali nespom.rash posl</t>
  </si>
  <si>
    <t xml:space="preserve">    IV.  GRADSKA SREDSTVA - HITNE INTERVENCIJE</t>
  </si>
  <si>
    <t>V.</t>
  </si>
  <si>
    <t>Alma Tomljanović, prof.</t>
  </si>
  <si>
    <t>Procjena 
2019.</t>
  </si>
  <si>
    <t>Opći prihodi i primici-SISTEM.PREGL.</t>
  </si>
  <si>
    <t>POMOĆNICI U NASTAVI-Zaj.do znanja II</t>
  </si>
  <si>
    <t>Opći prih.i primici</t>
  </si>
  <si>
    <t>PROCJENA 2019.</t>
  </si>
  <si>
    <t>Pomoći EU-POMOĆNICI</t>
  </si>
  <si>
    <t>U Puli, 28.12.2017.</t>
  </si>
  <si>
    <t>__________________________________</t>
  </si>
  <si>
    <t>Financijski plan za 2018.godinu - Plan rashoda i izdataka</t>
  </si>
  <si>
    <t>Klasa: 400-02/17-01-01</t>
  </si>
  <si>
    <t>Plan 
2018.</t>
  </si>
  <si>
    <t>Procjena 
2020.</t>
  </si>
  <si>
    <t>PLAN 
2018.</t>
  </si>
  <si>
    <t>PROCJENA 2020.</t>
  </si>
  <si>
    <t>Pomoći EU-pomoćnici</t>
  </si>
  <si>
    <t>Ur.br.: 2168/001-55-55-2</t>
  </si>
  <si>
    <t>VI.POMOĆNICI U NASTAVI-Zaj.do znanja II</t>
  </si>
  <si>
    <t>VII.MINISTARSTVO</t>
  </si>
  <si>
    <t>PRIJEDLOG FINANCIJSKOG PLANA (OŠ ŠIJANA)  ZA 2018. I                                                                                                                                                PROJEKCIJA PLANA ZA  2019. I 2020. GODINU</t>
  </si>
  <si>
    <t>OPĆI DIO</t>
  </si>
  <si>
    <t>Prijedlog plana 
za 2018.</t>
  </si>
  <si>
    <t>Projekcija plana
za 2019.</t>
  </si>
  <si>
    <t>Projekcija plana 
za 2020.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</si>
  <si>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</si>
  <si>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</si>
  <si>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</si>
  <si>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</si>
  <si>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</si>
  <si>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</si>
  <si>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</si>
  <si>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</si>
  <si>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</si>
  <si>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</si>
  <si>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</si>
  <si>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</si>
  <si>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</si>
  <si>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</si>
  <si>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2018.</t>
  </si>
  <si>
    <t>Oznaka                           rač.iz                                      računskog                                         plana</t>
  </si>
  <si>
    <t>Opći prihodi i primici</t>
  </si>
  <si>
    <t>Prihodi za posebne namjene</t>
  </si>
  <si>
    <t>Pomoći</t>
  </si>
  <si>
    <t xml:space="preserve">Donacije </t>
  </si>
  <si>
    <t>Prihodi od nefinancijske imovine i nadoknade šteta s osnova osiguranja</t>
  </si>
  <si>
    <t>Pomoći od EU- Zajedno do znanja II</t>
  </si>
  <si>
    <t>63414 HZZ</t>
  </si>
  <si>
    <t>67111-pomoćnici</t>
  </si>
  <si>
    <t>Ukupno (po izvorima)</t>
  </si>
  <si>
    <t>Ukupno prihodi i primici za 2018.</t>
  </si>
  <si>
    <t>2019.</t>
  </si>
  <si>
    <t>63 HZZ</t>
  </si>
  <si>
    <t>66 DONACIJE</t>
  </si>
  <si>
    <t>Ukupno prihodi i primici za 2019.</t>
  </si>
  <si>
    <t>2020.</t>
  </si>
  <si>
    <t>Ukupno prihodi i primici za 2020.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</si>
</sst>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_(* #,##0.000_);_(* \(#,##0.000\);_(* &quot;-&quot;??_);_(@_)"/>
    <numFmt numFmtId="186" formatCode="_(* #,##0.0_);_(* \(#,##0.0\);_(* &quot;-&quot;??_);_(@_)"/>
    <numFmt numFmtId="187" formatCode="_(* #,##0_);_(* \(#,##0\);_(* &quot;-&quot;??_);_(@_)"/>
    <numFmt numFmtId="188" formatCode="_(* #,##0.0000_);_(* \(#,##0.0000\);_(* &quot;-&quot;??_);_(@_)"/>
    <numFmt numFmtId="189" formatCode="0.0"/>
  </numFmts>
  <fonts count="6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u val="single"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u val="singleAccounting"/>
      <sz val="14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u val="singleAccounting"/>
      <sz val="14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sz val="13"/>
      <color indexed="10"/>
      <name val="Arial"/>
      <family val="2"/>
    </font>
    <font>
      <u val="single"/>
      <sz val="13"/>
      <name val="Arial"/>
      <family val="2"/>
    </font>
    <font>
      <b/>
      <sz val="13"/>
      <color indexed="10"/>
      <name val="Arial"/>
      <family val="2"/>
    </font>
    <font>
      <b/>
      <u val="single"/>
      <sz val="13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0" fillId="0" borderId="12" xfId="0" applyFont="1" applyBorder="1" applyAlignment="1" quotePrefix="1">
      <alignment horizontal="left" wrapText="1"/>
    </xf>
    <xf numFmtId="0" fontId="10" fillId="0" borderId="13" xfId="0" applyFont="1" applyBorder="1" applyAlignment="1" quotePrefix="1">
      <alignment horizontal="left" wrapText="1"/>
    </xf>
    <xf numFmtId="0" fontId="10" fillId="0" borderId="13" xfId="0" applyFont="1" applyBorder="1" applyAlignment="1" quotePrefix="1">
      <alignment horizontal="center" wrapText="1"/>
    </xf>
    <xf numFmtId="0" fontId="10" fillId="0" borderId="13" xfId="0" applyNumberFormat="1" applyFont="1" applyFill="1" applyBorder="1" applyAlignment="1" applyProtection="1" quotePrefix="1">
      <alignment horizontal="left"/>
      <protection/>
    </xf>
    <xf numFmtId="0" fontId="11" fillId="0" borderId="14" xfId="0" applyNumberFormat="1" applyFont="1" applyFill="1" applyBorder="1" applyAlignment="1" applyProtection="1">
      <alignment horizont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3" fontId="10" fillId="0" borderId="14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3" fontId="10" fillId="0" borderId="14" xfId="0" applyNumberFormat="1" applyFont="1" applyFill="1" applyBorder="1" applyAlignment="1" applyProtection="1">
      <alignment horizontal="right" wrapText="1"/>
      <protection/>
    </xf>
    <xf numFmtId="0" fontId="13" fillId="0" borderId="13" xfId="0" applyNumberFormat="1" applyFont="1" applyFill="1" applyBorder="1" applyAlignment="1" applyProtection="1">
      <alignment wrapText="1"/>
      <protection/>
    </xf>
    <xf numFmtId="3" fontId="10" fillId="0" borderId="12" xfId="0" applyNumberFormat="1" applyFont="1" applyBorder="1" applyAlignment="1">
      <alignment horizontal="right"/>
    </xf>
    <xf numFmtId="0" fontId="10" fillId="0" borderId="13" xfId="0" applyFont="1" applyBorder="1" applyAlignment="1" quotePrefix="1">
      <alignment horizontal="left"/>
    </xf>
    <xf numFmtId="0" fontId="10" fillId="0" borderId="13" xfId="0" applyNumberFormat="1" applyFont="1" applyFill="1" applyBorder="1" applyAlignment="1" applyProtection="1">
      <alignment wrapText="1"/>
      <protection/>
    </xf>
    <xf numFmtId="0" fontId="13" fillId="0" borderId="13" xfId="0" applyNumberFormat="1" applyFont="1" applyFill="1" applyBorder="1" applyAlignment="1" applyProtection="1">
      <alignment horizontal="center" wrapText="1"/>
      <protection/>
    </xf>
    <xf numFmtId="0" fontId="9" fillId="0" borderId="14" xfId="0" applyNumberFormat="1" applyFont="1" applyFill="1" applyBorder="1" applyAlignment="1" applyProtection="1">
      <alignment/>
      <protection/>
    </xf>
    <xf numFmtId="179" fontId="14" fillId="0" borderId="15" xfId="61" applyFont="1" applyBorder="1" applyAlignment="1">
      <alignment wrapText="1"/>
    </xf>
    <xf numFmtId="3" fontId="15" fillId="0" borderId="0" xfId="0" applyNumberFormat="1" applyFont="1" applyBorder="1" applyAlignment="1">
      <alignment horizontal="left"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Alignment="1">
      <alignment/>
    </xf>
    <xf numFmtId="3" fontId="17" fillId="0" borderId="0" xfId="0" applyNumberFormat="1" applyFont="1" applyAlignment="1">
      <alignment/>
    </xf>
    <xf numFmtId="3" fontId="16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Alignment="1">
      <alignment horizontal="left"/>
    </xf>
    <xf numFmtId="3" fontId="16" fillId="0" borderId="0" xfId="0" applyNumberFormat="1" applyFont="1" applyAlignment="1">
      <alignment/>
    </xf>
    <xf numFmtId="3" fontId="18" fillId="0" borderId="16" xfId="0" applyNumberFormat="1" applyFont="1" applyBorder="1" applyAlignment="1">
      <alignment horizontal="left"/>
    </xf>
    <xf numFmtId="0" fontId="17" fillId="0" borderId="16" xfId="0" applyNumberFormat="1" applyFont="1" applyBorder="1" applyAlignment="1">
      <alignment/>
    </xf>
    <xf numFmtId="3" fontId="17" fillId="0" borderId="17" xfId="0" applyNumberFormat="1" applyFont="1" applyBorder="1" applyAlignment="1">
      <alignment/>
    </xf>
    <xf numFmtId="3" fontId="16" fillId="0" borderId="18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 wrapText="1"/>
    </xf>
    <xf numFmtId="3" fontId="19" fillId="0" borderId="19" xfId="0" applyNumberFormat="1" applyFont="1" applyBorder="1" applyAlignment="1">
      <alignment horizontal="right" vertical="center" wrapText="1"/>
    </xf>
    <xf numFmtId="3" fontId="19" fillId="0" borderId="20" xfId="0" applyNumberFormat="1" applyFont="1" applyBorder="1" applyAlignment="1">
      <alignment horizontal="right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187" fontId="16" fillId="0" borderId="21" xfId="61" applyNumberFormat="1" applyFont="1" applyBorder="1" applyAlignment="1">
      <alignment/>
    </xf>
    <xf numFmtId="187" fontId="20" fillId="0" borderId="21" xfId="61" applyNumberFormat="1" applyFont="1" applyBorder="1" applyAlignment="1">
      <alignment horizontal="right"/>
    </xf>
    <xf numFmtId="187" fontId="17" fillId="0" borderId="0" xfId="61" applyNumberFormat="1" applyFont="1" applyBorder="1" applyAlignment="1">
      <alignment/>
    </xf>
    <xf numFmtId="187" fontId="21" fillId="0" borderId="21" xfId="61" applyNumberFormat="1" applyFont="1" applyBorder="1" applyAlignment="1">
      <alignment horizontal="right"/>
    </xf>
    <xf numFmtId="187" fontId="19" fillId="0" borderId="21" xfId="61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left" vertical="center"/>
    </xf>
    <xf numFmtId="187" fontId="21" fillId="0" borderId="21" xfId="61" applyNumberFormat="1" applyFont="1" applyBorder="1" applyAlignment="1">
      <alignment/>
    </xf>
    <xf numFmtId="3" fontId="16" fillId="0" borderId="0" xfId="0" applyNumberFormat="1" applyFont="1" applyBorder="1" applyAlignment="1">
      <alignment horizontal="left" vertical="center" wrapText="1"/>
    </xf>
    <xf numFmtId="187" fontId="16" fillId="0" borderId="22" xfId="61" applyNumberFormat="1" applyFont="1" applyBorder="1" applyAlignment="1">
      <alignment/>
    </xf>
    <xf numFmtId="3" fontId="16" fillId="0" borderId="0" xfId="0" applyNumberFormat="1" applyFont="1" applyBorder="1" applyAlignment="1">
      <alignment horizontal="left" vertical="center"/>
    </xf>
    <xf numFmtId="187" fontId="21" fillId="0" borderId="22" xfId="61" applyNumberFormat="1" applyFont="1" applyBorder="1" applyAlignment="1">
      <alignment/>
    </xf>
    <xf numFmtId="187" fontId="17" fillId="0" borderId="21" xfId="61" applyNumberFormat="1" applyFont="1" applyBorder="1" applyAlignment="1">
      <alignment horizontal="right"/>
    </xf>
    <xf numFmtId="187" fontId="16" fillId="0" borderId="23" xfId="61" applyNumberFormat="1" applyFont="1" applyBorder="1" applyAlignment="1">
      <alignment/>
    </xf>
    <xf numFmtId="187" fontId="17" fillId="0" borderId="23" xfId="61" applyNumberFormat="1" applyFont="1" applyBorder="1" applyAlignment="1">
      <alignment horizontal="right"/>
    </xf>
    <xf numFmtId="187" fontId="21" fillId="0" borderId="0" xfId="61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179" fontId="17" fillId="0" borderId="15" xfId="61" applyFont="1" applyBorder="1" applyAlignment="1">
      <alignment/>
    </xf>
    <xf numFmtId="3" fontId="19" fillId="0" borderId="0" xfId="0" applyNumberFormat="1" applyFont="1" applyAlignment="1">
      <alignment/>
    </xf>
    <xf numFmtId="3" fontId="16" fillId="0" borderId="16" xfId="0" applyNumberFormat="1" applyFont="1" applyBorder="1" applyAlignment="1">
      <alignment horizontal="left"/>
    </xf>
    <xf numFmtId="3" fontId="16" fillId="0" borderId="16" xfId="0" applyNumberFormat="1" applyFont="1" applyBorder="1" applyAlignment="1">
      <alignment/>
    </xf>
    <xf numFmtId="179" fontId="16" fillId="0" borderId="16" xfId="61" applyFont="1" applyBorder="1" applyAlignment="1">
      <alignment/>
    </xf>
    <xf numFmtId="187" fontId="16" fillId="0" borderId="16" xfId="61" applyNumberFormat="1" applyFont="1" applyBorder="1" applyAlignment="1">
      <alignment/>
    </xf>
    <xf numFmtId="3" fontId="17" fillId="0" borderId="0" xfId="0" applyNumberFormat="1" applyFont="1" applyFill="1" applyBorder="1" applyAlignment="1" quotePrefix="1">
      <alignment horizontal="left"/>
    </xf>
    <xf numFmtId="3" fontId="17" fillId="0" borderId="11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 quotePrefix="1">
      <alignment horizontal="left"/>
    </xf>
    <xf numFmtId="3" fontId="16" fillId="0" borderId="0" xfId="0" applyNumberFormat="1" applyFont="1" applyBorder="1" applyAlignment="1" quotePrefix="1">
      <alignment horizontal="left"/>
    </xf>
    <xf numFmtId="3" fontId="16" fillId="0" borderId="13" xfId="0" applyNumberFormat="1" applyFont="1" applyBorder="1" applyAlignment="1" quotePrefix="1">
      <alignment horizontal="left"/>
    </xf>
    <xf numFmtId="3" fontId="17" fillId="0" borderId="0" xfId="0" applyNumberFormat="1" applyFont="1" applyAlignment="1" quotePrefix="1">
      <alignment horizontal="left"/>
    </xf>
    <xf numFmtId="3" fontId="16" fillId="0" borderId="0" xfId="0" applyNumberFormat="1" applyFont="1" applyAlignment="1" quotePrefix="1">
      <alignment horizontal="left"/>
    </xf>
    <xf numFmtId="3" fontId="17" fillId="0" borderId="24" xfId="0" applyNumberFormat="1" applyFont="1" applyBorder="1" applyAlignment="1">
      <alignment/>
    </xf>
    <xf numFmtId="3" fontId="22" fillId="0" borderId="0" xfId="0" applyNumberFormat="1" applyFont="1" applyFill="1" applyBorder="1" applyAlignment="1" quotePrefix="1">
      <alignment horizontal="left"/>
    </xf>
    <xf numFmtId="3" fontId="22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22" fillId="0" borderId="24" xfId="0" applyNumberFormat="1" applyFont="1" applyBorder="1" applyAlignment="1">
      <alignment horizontal="center"/>
    </xf>
    <xf numFmtId="0" fontId="22" fillId="0" borderId="24" xfId="0" applyNumberFormat="1" applyFont="1" applyBorder="1" applyAlignment="1">
      <alignment horizontal="center" wrapText="1"/>
    </xf>
    <xf numFmtId="0" fontId="15" fillId="0" borderId="24" xfId="0" applyNumberFormat="1" applyFont="1" applyBorder="1" applyAlignment="1">
      <alignment horizontal="center" wrapText="1"/>
    </xf>
    <xf numFmtId="0" fontId="15" fillId="0" borderId="25" xfId="0" applyNumberFormat="1" applyFont="1" applyBorder="1" applyAlignment="1">
      <alignment horizontal="center"/>
    </xf>
    <xf numFmtId="0" fontId="15" fillId="0" borderId="24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5" fillId="0" borderId="13" xfId="0" applyNumberFormat="1" applyFont="1" applyBorder="1" applyAlignment="1" quotePrefix="1">
      <alignment horizontal="center" wrapText="1"/>
    </xf>
    <xf numFmtId="3" fontId="15" fillId="0" borderId="0" xfId="0" applyNumberFormat="1" applyFont="1" applyAlignment="1">
      <alignment wrapText="1"/>
    </xf>
    <xf numFmtId="3" fontId="22" fillId="0" borderId="0" xfId="0" applyNumberFormat="1" applyFont="1" applyAlignment="1">
      <alignment wrapText="1"/>
    </xf>
    <xf numFmtId="0" fontId="22" fillId="0" borderId="26" xfId="0" applyNumberFormat="1" applyFont="1" applyBorder="1" applyAlignment="1">
      <alignment horizontal="center" vertical="center"/>
    </xf>
    <xf numFmtId="0" fontId="22" fillId="0" borderId="26" xfId="0" applyNumberFormat="1" applyFont="1" applyBorder="1" applyAlignment="1" quotePrefix="1">
      <alignment horizontal="left" vertical="center"/>
    </xf>
    <xf numFmtId="3" fontId="22" fillId="0" borderId="26" xfId="0" applyNumberFormat="1" applyFont="1" applyBorder="1" applyAlignment="1">
      <alignment vertical="center"/>
    </xf>
    <xf numFmtId="0" fontId="15" fillId="0" borderId="26" xfId="0" applyNumberFormat="1" applyFont="1" applyBorder="1" applyAlignment="1">
      <alignment horizontal="center" vertical="center"/>
    </xf>
    <xf numFmtId="0" fontId="15" fillId="0" borderId="26" xfId="0" applyNumberFormat="1" applyFont="1" applyBorder="1" applyAlignment="1">
      <alignment horizontal="left" vertical="center"/>
    </xf>
    <xf numFmtId="3" fontId="15" fillId="0" borderId="26" xfId="0" applyNumberFormat="1" applyFont="1" applyBorder="1" applyAlignment="1">
      <alignment vertical="center"/>
    </xf>
    <xf numFmtId="0" fontId="22" fillId="0" borderId="26" xfId="0" applyNumberFormat="1" applyFont="1" applyBorder="1" applyAlignment="1">
      <alignment horizontal="left" vertical="center"/>
    </xf>
    <xf numFmtId="0" fontId="22" fillId="0" borderId="26" xfId="0" applyNumberFormat="1" applyFont="1" applyBorder="1" applyAlignment="1">
      <alignment vertical="center"/>
    </xf>
    <xf numFmtId="0" fontId="22" fillId="0" borderId="13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 quotePrefix="1">
      <alignment horizontal="left" vertical="center"/>
    </xf>
    <xf numFmtId="3" fontId="15" fillId="0" borderId="13" xfId="0" applyNumberFormat="1" applyFont="1" applyBorder="1" applyAlignment="1">
      <alignment vertical="center"/>
    </xf>
    <xf numFmtId="3" fontId="15" fillId="0" borderId="13" xfId="0" applyNumberFormat="1" applyFont="1" applyBorder="1" applyAlignment="1" quotePrefix="1">
      <alignment horizontal="center" vertical="center"/>
    </xf>
    <xf numFmtId="3" fontId="15" fillId="0" borderId="13" xfId="0" applyNumberFormat="1" applyFont="1" applyBorder="1" applyAlignment="1" quotePrefix="1">
      <alignment horizontal="left" vertical="center"/>
    </xf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15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24" fillId="0" borderId="26" xfId="0" applyNumberFormat="1" applyFont="1" applyBorder="1" applyAlignment="1">
      <alignment vertical="center"/>
    </xf>
    <xf numFmtId="0" fontId="22" fillId="0" borderId="0" xfId="0" applyNumberFormat="1" applyFont="1" applyAlignment="1">
      <alignment vertical="center"/>
    </xf>
    <xf numFmtId="3" fontId="25" fillId="0" borderId="0" xfId="0" applyNumberFormat="1" applyFont="1" applyAlignment="1">
      <alignment horizontal="center"/>
    </xf>
    <xf numFmtId="0" fontId="15" fillId="0" borderId="0" xfId="0" applyNumberFormat="1" applyFont="1" applyBorder="1" applyAlignment="1">
      <alignment horizontal="center" wrapText="1"/>
    </xf>
    <xf numFmtId="3" fontId="22" fillId="0" borderId="13" xfId="0" applyNumberFormat="1" applyFont="1" applyBorder="1" applyAlignment="1">
      <alignment/>
    </xf>
    <xf numFmtId="3" fontId="15" fillId="0" borderId="24" xfId="0" applyNumberFormat="1" applyFont="1" applyBorder="1" applyAlignment="1">
      <alignment horizontal="center" vertical="center" wrapText="1"/>
    </xf>
    <xf numFmtId="0" fontId="15" fillId="0" borderId="26" xfId="0" applyNumberFormat="1" applyFont="1" applyBorder="1" applyAlignment="1">
      <alignment vertical="center"/>
    </xf>
    <xf numFmtId="3" fontId="26" fillId="0" borderId="26" xfId="0" applyNumberFormat="1" applyFont="1" applyBorder="1" applyAlignment="1">
      <alignment vertical="center"/>
    </xf>
    <xf numFmtId="3" fontId="15" fillId="0" borderId="13" xfId="0" applyNumberFormat="1" applyFont="1" applyBorder="1" applyAlignment="1">
      <alignment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left"/>
    </xf>
    <xf numFmtId="3" fontId="22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left"/>
    </xf>
    <xf numFmtId="3" fontId="27" fillId="0" borderId="0" xfId="0" applyNumberFormat="1" applyFont="1" applyBorder="1" applyAlignment="1" quotePrefix="1">
      <alignment horizontal="left"/>
    </xf>
    <xf numFmtId="3" fontId="15" fillId="0" borderId="0" xfId="0" applyNumberFormat="1" applyFont="1" applyBorder="1" applyAlignment="1" quotePrefix="1">
      <alignment horizontal="left"/>
    </xf>
    <xf numFmtId="3" fontId="15" fillId="0" borderId="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7" fillId="0" borderId="13" xfId="0" applyNumberFormat="1" applyFont="1" applyBorder="1" applyAlignment="1">
      <alignment vertical="center"/>
    </xf>
    <xf numFmtId="3" fontId="27" fillId="0" borderId="0" xfId="0" applyNumberFormat="1" applyFont="1" applyAlignment="1">
      <alignment/>
    </xf>
    <xf numFmtId="0" fontId="22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 quotePrefix="1">
      <alignment horizontal="left" vertical="center"/>
    </xf>
    <xf numFmtId="3" fontId="27" fillId="0" borderId="0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horizontal="left" vertical="center"/>
    </xf>
    <xf numFmtId="0" fontId="15" fillId="0" borderId="24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 quotePrefix="1">
      <alignment horizontal="left"/>
    </xf>
    <xf numFmtId="3" fontId="27" fillId="0" borderId="0" xfId="0" applyNumberFormat="1" applyFont="1" applyBorder="1" applyAlignment="1">
      <alignment horizontal="right"/>
    </xf>
    <xf numFmtId="3" fontId="15" fillId="0" borderId="0" xfId="0" applyNumberFormat="1" applyFont="1" applyFill="1" applyBorder="1" applyAlignment="1">
      <alignment horizontal="center" vertical="center" wrapText="1"/>
    </xf>
    <xf numFmtId="3" fontId="22" fillId="0" borderId="27" xfId="0" applyNumberFormat="1" applyFont="1" applyBorder="1" applyAlignment="1">
      <alignment vertical="center"/>
    </xf>
    <xf numFmtId="3" fontId="22" fillId="0" borderId="27" xfId="0" applyNumberFormat="1" applyFont="1" applyBorder="1" applyAlignment="1">
      <alignment/>
    </xf>
    <xf numFmtId="187" fontId="16" fillId="0" borderId="0" xfId="61" applyNumberFormat="1" applyFont="1" applyBorder="1" applyAlignment="1">
      <alignment/>
    </xf>
    <xf numFmtId="3" fontId="15" fillId="0" borderId="0" xfId="0" applyNumberFormat="1" applyFont="1" applyBorder="1" applyAlignment="1" quotePrefix="1">
      <alignment horizontal="center" vertical="center"/>
    </xf>
    <xf numFmtId="3" fontId="15" fillId="0" borderId="0" xfId="0" applyNumberFormat="1" applyFont="1" applyBorder="1" applyAlignment="1" quotePrefix="1">
      <alignment horizontal="left" vertical="center"/>
    </xf>
    <xf numFmtId="3" fontId="22" fillId="0" borderId="28" xfId="0" applyNumberFormat="1" applyFont="1" applyBorder="1" applyAlignment="1">
      <alignment/>
    </xf>
    <xf numFmtId="3" fontId="15" fillId="0" borderId="27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187" fontId="21" fillId="0" borderId="15" xfId="61" applyNumberFormat="1" applyFont="1" applyBorder="1" applyAlignment="1">
      <alignment horizontal="right"/>
    </xf>
    <xf numFmtId="187" fontId="21" fillId="0" borderId="23" xfId="61" applyNumberFormat="1" applyFont="1" applyBorder="1" applyAlignment="1">
      <alignment horizontal="right"/>
    </xf>
    <xf numFmtId="3" fontId="22" fillId="0" borderId="29" xfId="0" applyNumberFormat="1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3" fontId="27" fillId="0" borderId="13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28" fillId="33" borderId="3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1" fontId="28" fillId="33" borderId="31" xfId="0" applyNumberFormat="1" applyFont="1" applyFill="1" applyBorder="1" applyAlignment="1">
      <alignment horizontal="left" wrapText="1"/>
    </xf>
    <xf numFmtId="0" fontId="28" fillId="0" borderId="32" xfId="0" applyFont="1" applyBorder="1" applyAlignment="1">
      <alignment vertical="center" wrapText="1"/>
    </xf>
    <xf numFmtId="0" fontId="28" fillId="0" borderId="33" xfId="0" applyFont="1" applyBorder="1" applyAlignment="1">
      <alignment vertical="center" wrapText="1"/>
    </xf>
    <xf numFmtId="0" fontId="28" fillId="0" borderId="34" xfId="0" applyFont="1" applyBorder="1" applyAlignment="1">
      <alignment horizontal="center" vertical="center" wrapText="1"/>
    </xf>
    <xf numFmtId="1" fontId="0" fillId="33" borderId="35" xfId="0" applyNumberFormat="1" applyFont="1" applyFill="1" applyBorder="1" applyAlignment="1">
      <alignment horizontal="left" wrapText="1"/>
    </xf>
    <xf numFmtId="0" fontId="28" fillId="0" borderId="35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28" fillId="0" borderId="36" xfId="0" applyFont="1" applyBorder="1" applyAlignment="1">
      <alignment vertical="center" wrapText="1"/>
    </xf>
    <xf numFmtId="3" fontId="28" fillId="0" borderId="37" xfId="0" applyNumberFormat="1" applyFont="1" applyBorder="1" applyAlignment="1">
      <alignment horizontal="center" vertical="center" wrapText="1"/>
    </xf>
    <xf numFmtId="1" fontId="0" fillId="33" borderId="38" xfId="0" applyNumberFormat="1" applyFont="1" applyFill="1" applyBorder="1" applyAlignment="1">
      <alignment horizontal="left" wrapText="1"/>
    </xf>
    <xf numFmtId="0" fontId="28" fillId="0" borderId="38" xfId="0" applyFont="1" applyBorder="1" applyAlignment="1">
      <alignment vertical="center" wrapText="1"/>
    </xf>
    <xf numFmtId="3" fontId="28" fillId="0" borderId="38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 wrapText="1"/>
    </xf>
    <xf numFmtId="0" fontId="28" fillId="0" borderId="39" xfId="0" applyFont="1" applyBorder="1" applyAlignment="1">
      <alignment vertical="center" wrapText="1"/>
    </xf>
    <xf numFmtId="3" fontId="0" fillId="0" borderId="40" xfId="0" applyNumberFormat="1" applyFont="1" applyBorder="1" applyAlignment="1">
      <alignment vertical="center" wrapText="1"/>
    </xf>
    <xf numFmtId="0" fontId="28" fillId="0" borderId="40" xfId="0" applyFont="1" applyBorder="1" applyAlignment="1">
      <alignment vertical="center" wrapText="1"/>
    </xf>
    <xf numFmtId="1" fontId="0" fillId="0" borderId="31" xfId="0" applyNumberFormat="1" applyFont="1" applyBorder="1" applyAlignment="1">
      <alignment horizontal="left" wrapText="1"/>
    </xf>
    <xf numFmtId="3" fontId="28" fillId="0" borderId="38" xfId="0" applyNumberFormat="1" applyFont="1" applyBorder="1" applyAlignment="1">
      <alignment horizontal="center"/>
    </xf>
    <xf numFmtId="3" fontId="28" fillId="0" borderId="38" xfId="0" applyNumberFormat="1" applyFont="1" applyBorder="1" applyAlignment="1">
      <alignment horizontal="center" wrapText="1"/>
    </xf>
    <xf numFmtId="3" fontId="0" fillId="0" borderId="38" xfId="0" applyNumberFormat="1" applyFont="1" applyBorder="1" applyAlignment="1">
      <alignment horizontal="center" vertical="center" wrapText="1"/>
    </xf>
    <xf numFmtId="3" fontId="28" fillId="0" borderId="39" xfId="0" applyNumberFormat="1" applyFont="1" applyBorder="1" applyAlignment="1">
      <alignment horizontal="center" vertical="center" wrapText="1"/>
    </xf>
    <xf numFmtId="3" fontId="0" fillId="0" borderId="40" xfId="0" applyNumberFormat="1" applyFont="1" applyBorder="1" applyAlignment="1">
      <alignment horizontal="center" vertical="center" wrapText="1"/>
    </xf>
    <xf numFmtId="3" fontId="0" fillId="0" borderId="38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1" fontId="28" fillId="0" borderId="31" xfId="0" applyNumberFormat="1" applyFont="1" applyBorder="1" applyAlignment="1">
      <alignment horizontal="left" wrapText="1"/>
    </xf>
    <xf numFmtId="1" fontId="0" fillId="0" borderId="41" xfId="0" applyNumberFormat="1" applyFont="1" applyBorder="1" applyAlignment="1">
      <alignment horizontal="left" wrapText="1"/>
    </xf>
    <xf numFmtId="3" fontId="28" fillId="0" borderId="42" xfId="0" applyNumberFormat="1" applyFont="1" applyBorder="1" applyAlignment="1">
      <alignment horizontal="center"/>
    </xf>
    <xf numFmtId="3" fontId="28" fillId="0" borderId="43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1" fontId="28" fillId="0" borderId="44" xfId="0" applyNumberFormat="1" applyFont="1" applyBorder="1" applyAlignment="1">
      <alignment wrapText="1"/>
    </xf>
    <xf numFmtId="3" fontId="28" fillId="0" borderId="41" xfId="0" applyNumberFormat="1" applyFont="1" applyBorder="1" applyAlignment="1">
      <alignment/>
    </xf>
    <xf numFmtId="3" fontId="28" fillId="0" borderId="45" xfId="0" applyNumberFormat="1" applyFont="1" applyBorder="1" applyAlignment="1">
      <alignment/>
    </xf>
    <xf numFmtId="3" fontId="28" fillId="0" borderId="46" xfId="0" applyNumberFormat="1" applyFont="1" applyBorder="1" applyAlignment="1">
      <alignment/>
    </xf>
    <xf numFmtId="3" fontId="28" fillId="0" borderId="41" xfId="0" applyNumberFormat="1" applyFont="1" applyBorder="1" applyAlignment="1">
      <alignment horizontal="center"/>
    </xf>
    <xf numFmtId="3" fontId="28" fillId="0" borderId="47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wrapText="1"/>
    </xf>
    <xf numFmtId="3" fontId="28" fillId="0" borderId="0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1" fontId="28" fillId="0" borderId="30" xfId="0" applyNumberFormat="1" applyFont="1" applyFill="1" applyBorder="1" applyAlignment="1">
      <alignment horizontal="right" vertical="top" wrapText="1"/>
    </xf>
    <xf numFmtId="1" fontId="28" fillId="0" borderId="41" xfId="0" applyNumberFormat="1" applyFont="1" applyFill="1" applyBorder="1" applyAlignment="1">
      <alignment horizontal="left" wrapText="1"/>
    </xf>
    <xf numFmtId="0" fontId="28" fillId="0" borderId="48" xfId="0" applyFont="1" applyBorder="1" applyAlignment="1">
      <alignment vertical="center" wrapText="1"/>
    </xf>
    <xf numFmtId="0" fontId="28" fillId="0" borderId="49" xfId="0" applyFont="1" applyBorder="1" applyAlignment="1">
      <alignment vertical="center" wrapText="1"/>
    </xf>
    <xf numFmtId="1" fontId="0" fillId="0" borderId="30" xfId="0" applyNumberFormat="1" applyFont="1" applyBorder="1" applyAlignment="1">
      <alignment horizontal="left" wrapText="1"/>
    </xf>
    <xf numFmtId="3" fontId="0" fillId="0" borderId="50" xfId="0" applyNumberFormat="1" applyFont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 wrapText="1"/>
    </xf>
    <xf numFmtId="3" fontId="0" fillId="0" borderId="33" xfId="0" applyNumberFormat="1" applyFont="1" applyBorder="1" applyAlignment="1">
      <alignment horizontal="center" vertical="center" wrapText="1"/>
    </xf>
    <xf numFmtId="3" fontId="0" fillId="0" borderId="51" xfId="0" applyNumberFormat="1" applyFont="1" applyBorder="1" applyAlignment="1">
      <alignment horizontal="center" vertical="center" wrapText="1"/>
    </xf>
    <xf numFmtId="3" fontId="0" fillId="0" borderId="52" xfId="0" applyNumberFormat="1" applyFont="1" applyBorder="1" applyAlignment="1">
      <alignment horizontal="center" vertical="center" wrapText="1"/>
    </xf>
    <xf numFmtId="1" fontId="0" fillId="0" borderId="53" xfId="0" applyNumberFormat="1" applyFont="1" applyBorder="1" applyAlignment="1">
      <alignment horizontal="left" wrapText="1"/>
    </xf>
    <xf numFmtId="3" fontId="0" fillId="0" borderId="54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3" fontId="0" fillId="0" borderId="5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1" fontId="0" fillId="0" borderId="45" xfId="0" applyNumberFormat="1" applyFont="1" applyBorder="1" applyAlignment="1">
      <alignment wrapText="1"/>
    </xf>
    <xf numFmtId="3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3" fontId="28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 vertical="center" wrapText="1"/>
    </xf>
    <xf numFmtId="3" fontId="1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3" fontId="16" fillId="0" borderId="21" xfId="0" applyNumberFormat="1" applyFont="1" applyBorder="1" applyAlignment="1">
      <alignment horizontal="left" vertical="center"/>
    </xf>
    <xf numFmtId="3" fontId="16" fillId="0" borderId="21" xfId="0" applyNumberFormat="1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left" vertical="center" wrapText="1"/>
    </xf>
    <xf numFmtId="3" fontId="6" fillId="0" borderId="21" xfId="0" applyNumberFormat="1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12" fillId="0" borderId="13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 quotePrefix="1">
      <alignment horizontal="left" wrapText="1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5" fillId="0" borderId="12" xfId="0" applyFont="1" applyBorder="1" applyAlignment="1" quotePrefix="1">
      <alignment horizontal="left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13" fillId="0" borderId="13" xfId="0" applyNumberFormat="1" applyFont="1" applyFill="1" applyBorder="1" applyAlignment="1" applyProtection="1">
      <alignment wrapText="1"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8" fillId="0" borderId="59" xfId="0" applyNumberFormat="1" applyFont="1" applyBorder="1" applyAlignment="1">
      <alignment horizontal="center"/>
    </xf>
    <xf numFmtId="3" fontId="28" fillId="0" borderId="60" xfId="0" applyNumberFormat="1" applyFont="1" applyBorder="1" applyAlignment="1">
      <alignment horizontal="center"/>
    </xf>
    <xf numFmtId="3" fontId="28" fillId="0" borderId="46" xfId="0" applyNumberFormat="1" applyFont="1" applyBorder="1" applyAlignment="1">
      <alignment horizontal="center"/>
    </xf>
    <xf numFmtId="3" fontId="28" fillId="0" borderId="61" xfId="0" applyNumberFormat="1" applyFont="1" applyBorder="1" applyAlignment="1">
      <alignment horizont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3" fontId="28" fillId="0" borderId="62" xfId="0" applyNumberFormat="1" applyFont="1" applyBorder="1" applyAlignment="1">
      <alignment horizontal="center"/>
    </xf>
    <xf numFmtId="0" fontId="12" fillId="0" borderId="6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85825"/>
          <a:ext cx="9525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47625</xdr:colOff>
      <xdr:row>4</xdr:row>
      <xdr:rowOff>47625</xdr:rowOff>
    </xdr:to>
    <xdr:sp>
      <xdr:nvSpPr>
        <xdr:cNvPr id="2" name="Line 2"/>
        <xdr:cNvSpPr>
          <a:spLocks/>
        </xdr:cNvSpPr>
      </xdr:nvSpPr>
      <xdr:spPr>
        <a:xfrm>
          <a:off x="0" y="904875"/>
          <a:ext cx="476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9525</xdr:rowOff>
    </xdr:from>
    <xdr:to>
      <xdr:col>0</xdr:col>
      <xdr:colOff>971550</xdr:colOff>
      <xdr:row>24</xdr:row>
      <xdr:rowOff>0</xdr:rowOff>
    </xdr:to>
    <xdr:sp>
      <xdr:nvSpPr>
        <xdr:cNvPr id="3" name="Line 2"/>
        <xdr:cNvSpPr>
          <a:spLocks/>
        </xdr:cNvSpPr>
      </xdr:nvSpPr>
      <xdr:spPr>
        <a:xfrm>
          <a:off x="9525" y="5800725"/>
          <a:ext cx="962025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9525</xdr:rowOff>
    </xdr:from>
    <xdr:to>
      <xdr:col>1</xdr:col>
      <xdr:colOff>0</xdr:colOff>
      <xdr:row>41</xdr:row>
      <xdr:rowOff>0</xdr:rowOff>
    </xdr:to>
    <xdr:sp>
      <xdr:nvSpPr>
        <xdr:cNvPr id="4" name="Line 1"/>
        <xdr:cNvSpPr>
          <a:spLocks/>
        </xdr:cNvSpPr>
      </xdr:nvSpPr>
      <xdr:spPr>
        <a:xfrm>
          <a:off x="19050" y="10553700"/>
          <a:ext cx="95250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0</xdr:col>
      <xdr:colOff>971550</xdr:colOff>
      <xdr:row>41</xdr:row>
      <xdr:rowOff>0</xdr:rowOff>
    </xdr:to>
    <xdr:sp>
      <xdr:nvSpPr>
        <xdr:cNvPr id="5" name="Line 2"/>
        <xdr:cNvSpPr>
          <a:spLocks/>
        </xdr:cNvSpPr>
      </xdr:nvSpPr>
      <xdr:spPr>
        <a:xfrm>
          <a:off x="9525" y="10553700"/>
          <a:ext cx="962025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6" name="Line 1"/>
        <xdr:cNvSpPr>
          <a:spLocks/>
        </xdr:cNvSpPr>
      </xdr:nvSpPr>
      <xdr:spPr>
        <a:xfrm>
          <a:off x="19050" y="885825"/>
          <a:ext cx="9525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971550</xdr:colOff>
      <xdr:row>6</xdr:row>
      <xdr:rowOff>0</xdr:rowOff>
    </xdr:to>
    <xdr:sp>
      <xdr:nvSpPr>
        <xdr:cNvPr id="7" name="Line 2"/>
        <xdr:cNvSpPr>
          <a:spLocks/>
        </xdr:cNvSpPr>
      </xdr:nvSpPr>
      <xdr:spPr>
        <a:xfrm>
          <a:off x="9525" y="885825"/>
          <a:ext cx="962025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9525</xdr:rowOff>
    </xdr:from>
    <xdr:to>
      <xdr:col>0</xdr:col>
      <xdr:colOff>971550</xdr:colOff>
      <xdr:row>24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5800725"/>
          <a:ext cx="962025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9525</xdr:rowOff>
    </xdr:from>
    <xdr:to>
      <xdr:col>1</xdr:col>
      <xdr:colOff>0</xdr:colOff>
      <xdr:row>41</xdr:row>
      <xdr:rowOff>0</xdr:rowOff>
    </xdr:to>
    <xdr:sp>
      <xdr:nvSpPr>
        <xdr:cNvPr id="9" name="Line 1"/>
        <xdr:cNvSpPr>
          <a:spLocks/>
        </xdr:cNvSpPr>
      </xdr:nvSpPr>
      <xdr:spPr>
        <a:xfrm>
          <a:off x="19050" y="10553700"/>
          <a:ext cx="95250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0</xdr:col>
      <xdr:colOff>971550</xdr:colOff>
      <xdr:row>41</xdr:row>
      <xdr:rowOff>0</xdr:rowOff>
    </xdr:to>
    <xdr:sp>
      <xdr:nvSpPr>
        <xdr:cNvPr id="10" name="Line 2"/>
        <xdr:cNvSpPr>
          <a:spLocks/>
        </xdr:cNvSpPr>
      </xdr:nvSpPr>
      <xdr:spPr>
        <a:xfrm>
          <a:off x="9525" y="10553700"/>
          <a:ext cx="962025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7"/>
  <sheetViews>
    <sheetView view="pageBreakPreview" zoomScale="75" zoomScaleNormal="75" zoomScaleSheetLayoutView="75" zoomScalePageLayoutView="0" workbookViewId="0" topLeftCell="A133">
      <selection activeCell="I147" sqref="I147"/>
    </sheetView>
  </sheetViews>
  <sheetFormatPr defaultColWidth="9.140625" defaultRowHeight="12.75"/>
  <cols>
    <col min="1" max="1" width="11.28125" style="5" customWidth="1"/>
    <col min="2" max="2" width="27.8515625" style="6" customWidth="1"/>
    <col min="3" max="3" width="13.7109375" style="2" customWidth="1"/>
    <col min="4" max="4" width="17.421875" style="3" customWidth="1"/>
    <col min="5" max="5" width="18.8515625" style="2" customWidth="1"/>
    <col min="6" max="6" width="17.140625" style="2" customWidth="1"/>
    <col min="7" max="7" width="14.8515625" style="2" customWidth="1"/>
    <col min="8" max="8" width="14.140625" style="2" customWidth="1"/>
    <col min="9" max="9" width="11.00390625" style="2" customWidth="1"/>
    <col min="10" max="11" width="13.00390625" style="2" customWidth="1"/>
    <col min="12" max="12" width="13.57421875" style="2" customWidth="1"/>
    <col min="13" max="13" width="11.8515625" style="2" customWidth="1"/>
    <col min="14" max="14" width="15.00390625" style="2" customWidth="1"/>
    <col min="15" max="15" width="16.7109375" style="2" hidden="1" customWidth="1"/>
    <col min="16" max="16" width="16.421875" style="2" hidden="1" customWidth="1"/>
    <col min="17" max="17" width="13.00390625" style="2" customWidth="1"/>
    <col min="18" max="18" width="14.8515625" style="2" customWidth="1"/>
    <col min="19" max="19" width="13.57421875" style="2" customWidth="1"/>
    <col min="20" max="20" width="12.7109375" style="2" customWidth="1"/>
    <col min="21" max="16384" width="9.140625" style="2" customWidth="1"/>
  </cols>
  <sheetData>
    <row r="1" spans="1:17" ht="24.75" customHeight="1">
      <c r="A1" s="244" t="s">
        <v>90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36" t="s">
        <v>12</v>
      </c>
      <c r="N1" s="37"/>
      <c r="O1" s="1"/>
      <c r="P1" s="1"/>
      <c r="Q1" s="1"/>
    </row>
    <row r="2" spans="1:14" ht="18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8" customHeight="1">
      <c r="A3" s="38" t="s">
        <v>15</v>
      </c>
      <c r="B3" s="39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3.25" customHeight="1">
      <c r="A4" s="38" t="s">
        <v>61</v>
      </c>
      <c r="B4" s="39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7.25" customHeight="1">
      <c r="A5" s="40" t="s">
        <v>91</v>
      </c>
      <c r="B5" s="41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8" customHeight="1">
      <c r="A6" s="40" t="s">
        <v>97</v>
      </c>
      <c r="B6" s="41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21.75" customHeight="1">
      <c r="A7" s="40" t="s">
        <v>88</v>
      </c>
      <c r="B7" s="41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38.25" customHeight="1" thickBot="1">
      <c r="A8" s="42" t="s">
        <v>2</v>
      </c>
      <c r="B8" s="43"/>
      <c r="C8" s="44"/>
      <c r="D8" s="45" t="s">
        <v>92</v>
      </c>
      <c r="E8" s="45" t="s">
        <v>82</v>
      </c>
      <c r="F8" s="45" t="s">
        <v>93</v>
      </c>
      <c r="G8" s="46"/>
      <c r="H8" s="46"/>
      <c r="I8" s="37"/>
      <c r="J8" s="37"/>
      <c r="K8" s="37"/>
      <c r="L8" s="37"/>
      <c r="M8" s="38"/>
      <c r="N8" s="39"/>
    </row>
    <row r="9" spans="1:14" ht="19.5" customHeight="1" thickTop="1">
      <c r="A9" s="8" t="s">
        <v>40</v>
      </c>
      <c r="B9" s="47"/>
      <c r="C9" s="48"/>
      <c r="D9" s="49">
        <f>D11+D12+D13+D14</f>
        <v>769820</v>
      </c>
      <c r="E9" s="50">
        <v>769820</v>
      </c>
      <c r="F9" s="50">
        <v>769820</v>
      </c>
      <c r="G9" s="46"/>
      <c r="H9" s="46"/>
      <c r="I9" s="37"/>
      <c r="J9" s="37"/>
      <c r="K9" s="37"/>
      <c r="L9" s="37"/>
      <c r="M9" s="38"/>
      <c r="N9" s="39"/>
    </row>
    <row r="10" spans="1:14" ht="19.5" customHeight="1">
      <c r="A10" s="246" t="s">
        <v>58</v>
      </c>
      <c r="B10" s="246"/>
      <c r="C10" s="246"/>
      <c r="D10" s="51">
        <f>D52</f>
        <v>0</v>
      </c>
      <c r="E10" s="52"/>
      <c r="F10" s="52"/>
      <c r="G10" s="46"/>
      <c r="H10" s="46"/>
      <c r="I10" s="37"/>
      <c r="J10" s="37"/>
      <c r="K10" s="37"/>
      <c r="L10" s="37"/>
      <c r="M10" s="40"/>
      <c r="N10" s="41"/>
    </row>
    <row r="11" spans="1:14" ht="20.25" customHeight="1">
      <c r="A11" s="246" t="s">
        <v>41</v>
      </c>
      <c r="B11" s="246"/>
      <c r="C11" s="246"/>
      <c r="D11" s="53">
        <v>328320</v>
      </c>
      <c r="E11" s="54"/>
      <c r="F11" s="54"/>
      <c r="G11" s="55"/>
      <c r="H11" s="55"/>
      <c r="I11" s="37"/>
      <c r="J11" s="37"/>
      <c r="K11" s="37"/>
      <c r="L11" s="37"/>
      <c r="M11" s="40"/>
      <c r="N11" s="41"/>
    </row>
    <row r="12" spans="1:14" ht="20.25" customHeight="1">
      <c r="A12" s="247" t="s">
        <v>42</v>
      </c>
      <c r="B12" s="247"/>
      <c r="C12" s="247"/>
      <c r="D12" s="53">
        <v>310000</v>
      </c>
      <c r="E12" s="54"/>
      <c r="F12" s="54"/>
      <c r="G12" s="55"/>
      <c r="H12" s="55"/>
      <c r="I12" s="37"/>
      <c r="J12" s="37"/>
      <c r="K12" s="37"/>
      <c r="L12" s="37"/>
      <c r="M12" s="40"/>
      <c r="N12" s="41"/>
    </row>
    <row r="13" spans="1:14" ht="20.25" customHeight="1">
      <c r="A13" s="247" t="s">
        <v>43</v>
      </c>
      <c r="B13" s="247"/>
      <c r="C13" s="247"/>
      <c r="D13" s="53">
        <v>120000</v>
      </c>
      <c r="E13" s="54"/>
      <c r="F13" s="54"/>
      <c r="G13" s="55"/>
      <c r="H13" s="55"/>
      <c r="I13" s="37"/>
      <c r="J13" s="37"/>
      <c r="K13" s="37"/>
      <c r="L13" s="37"/>
      <c r="M13" s="37"/>
      <c r="N13" s="37"/>
    </row>
    <row r="14" spans="1:14" ht="20.25" customHeight="1">
      <c r="A14" s="247" t="s">
        <v>83</v>
      </c>
      <c r="B14" s="247"/>
      <c r="C14" s="247"/>
      <c r="D14" s="53">
        <v>11500</v>
      </c>
      <c r="E14" s="54"/>
      <c r="F14" s="54"/>
      <c r="G14" s="55"/>
      <c r="H14" s="55"/>
      <c r="I14" s="37"/>
      <c r="J14" s="37"/>
      <c r="K14" s="37"/>
      <c r="L14" s="37"/>
      <c r="M14" s="37"/>
      <c r="N14" s="37"/>
    </row>
    <row r="15" spans="1:14" ht="20.25" customHeight="1">
      <c r="A15" s="250" t="s">
        <v>44</v>
      </c>
      <c r="B15" s="250"/>
      <c r="C15" s="250"/>
      <c r="D15" s="56">
        <f>D16+D17+D18</f>
        <v>970000</v>
      </c>
      <c r="E15" s="57">
        <v>970000</v>
      </c>
      <c r="F15" s="57">
        <v>970000</v>
      </c>
      <c r="G15" s="55"/>
      <c r="H15" s="55"/>
      <c r="I15" s="37"/>
      <c r="J15" s="37"/>
      <c r="K15" s="37"/>
      <c r="L15" s="37"/>
      <c r="M15" s="37"/>
      <c r="N15" s="37"/>
    </row>
    <row r="16" spans="1:14" ht="20.25" customHeight="1">
      <c r="A16" s="246" t="s">
        <v>45</v>
      </c>
      <c r="B16" s="246"/>
      <c r="C16" s="246"/>
      <c r="D16" s="53">
        <v>400000</v>
      </c>
      <c r="E16" s="54"/>
      <c r="F16" s="54"/>
      <c r="G16" s="55"/>
      <c r="H16" s="55"/>
      <c r="I16" s="37"/>
      <c r="J16" s="37"/>
      <c r="K16" s="37"/>
      <c r="L16" s="37"/>
      <c r="M16" s="37"/>
      <c r="N16" s="37"/>
    </row>
    <row r="17" spans="1:14" ht="20.25" customHeight="1">
      <c r="A17" s="246" t="s">
        <v>46</v>
      </c>
      <c r="B17" s="246"/>
      <c r="C17" s="246"/>
      <c r="D17" s="53">
        <v>540000</v>
      </c>
      <c r="E17" s="54"/>
      <c r="F17" s="54"/>
      <c r="G17" s="55"/>
      <c r="H17" s="55"/>
      <c r="I17" s="37"/>
      <c r="J17" s="37"/>
      <c r="K17" s="37"/>
      <c r="L17" s="37"/>
      <c r="M17" s="37"/>
      <c r="N17" s="37"/>
    </row>
    <row r="18" spans="1:14" ht="20.25" customHeight="1">
      <c r="A18" s="246" t="s">
        <v>47</v>
      </c>
      <c r="B18" s="246"/>
      <c r="C18" s="246"/>
      <c r="D18" s="53">
        <v>30000</v>
      </c>
      <c r="E18" s="54"/>
      <c r="F18" s="54"/>
      <c r="G18" s="55"/>
      <c r="H18" s="55"/>
      <c r="I18" s="37"/>
      <c r="J18" s="37"/>
      <c r="K18" s="37"/>
      <c r="L18" s="37"/>
      <c r="M18" s="37"/>
      <c r="N18" s="37"/>
    </row>
    <row r="19" spans="1:14" ht="20.25" customHeight="1">
      <c r="A19" s="7" t="s">
        <v>48</v>
      </c>
      <c r="B19" s="7"/>
      <c r="C19" s="58"/>
      <c r="D19" s="59">
        <f>D20+D21+D22+D23+D24+D25+D26+D27+D28+D29</f>
        <v>995000</v>
      </c>
      <c r="E19" s="57">
        <v>998000</v>
      </c>
      <c r="F19" s="57">
        <v>998000</v>
      </c>
      <c r="G19" s="55"/>
      <c r="H19" s="55"/>
      <c r="I19" s="37"/>
      <c r="J19" s="37"/>
      <c r="K19" s="37"/>
      <c r="L19" s="37"/>
      <c r="M19" s="37"/>
      <c r="N19" s="37"/>
    </row>
    <row r="20" spans="1:14" ht="19.5" customHeight="1">
      <c r="A20" s="246" t="s">
        <v>49</v>
      </c>
      <c r="B20" s="246"/>
      <c r="C20" s="246"/>
      <c r="D20" s="53">
        <v>0</v>
      </c>
      <c r="E20" s="54"/>
      <c r="F20" s="54"/>
      <c r="G20" s="55"/>
      <c r="H20" s="55"/>
      <c r="I20" s="37"/>
      <c r="J20" s="37"/>
      <c r="K20" s="37"/>
      <c r="L20" s="37"/>
      <c r="M20" s="37"/>
      <c r="N20" s="37"/>
    </row>
    <row r="21" spans="1:14" ht="39.75" customHeight="1">
      <c r="A21" s="249" t="s">
        <v>13</v>
      </c>
      <c r="B21" s="249"/>
      <c r="C21" s="249"/>
      <c r="D21" s="61">
        <v>40000</v>
      </c>
      <c r="E21" s="57"/>
      <c r="F21" s="54"/>
      <c r="G21" s="55"/>
      <c r="H21" s="55"/>
      <c r="I21" s="37"/>
      <c r="J21" s="37"/>
      <c r="K21" s="37"/>
      <c r="L21" s="37"/>
      <c r="M21" s="37"/>
      <c r="N21" s="37"/>
    </row>
    <row r="22" spans="1:14" ht="20.25" customHeight="1">
      <c r="A22" s="248" t="s">
        <v>50</v>
      </c>
      <c r="B22" s="248"/>
      <c r="C22" s="248"/>
      <c r="D22" s="53">
        <v>508000</v>
      </c>
      <c r="E22" s="54"/>
      <c r="F22" s="54"/>
      <c r="G22" s="55"/>
      <c r="H22" s="55"/>
      <c r="I22" s="37"/>
      <c r="J22" s="37"/>
      <c r="K22" s="37"/>
      <c r="L22" s="37"/>
      <c r="M22" s="37"/>
      <c r="N22" s="37"/>
    </row>
    <row r="23" spans="1:14" ht="20.25" customHeight="1">
      <c r="A23" s="62" t="s">
        <v>31</v>
      </c>
      <c r="B23" s="62"/>
      <c r="C23" s="37"/>
      <c r="D23" s="61">
        <v>44000</v>
      </c>
      <c r="E23" s="54"/>
      <c r="F23" s="54"/>
      <c r="G23" s="55"/>
      <c r="H23" s="55"/>
      <c r="I23" s="37"/>
      <c r="J23" s="37"/>
      <c r="K23" s="37"/>
      <c r="L23" s="37"/>
      <c r="M23" s="37"/>
      <c r="N23" s="37"/>
    </row>
    <row r="24" spans="1:14" ht="20.25" customHeight="1">
      <c r="A24" s="62" t="s">
        <v>51</v>
      </c>
      <c r="B24" s="62"/>
      <c r="C24" s="37"/>
      <c r="D24" s="61">
        <v>38000</v>
      </c>
      <c r="E24" s="54"/>
      <c r="F24" s="54"/>
      <c r="G24" s="55"/>
      <c r="H24" s="55"/>
      <c r="I24" s="37"/>
      <c r="J24" s="37"/>
      <c r="K24" s="37"/>
      <c r="L24" s="37"/>
      <c r="M24" s="37"/>
      <c r="N24" s="37"/>
    </row>
    <row r="25" spans="1:14" ht="20.25" customHeight="1">
      <c r="A25" s="62" t="s">
        <v>52</v>
      </c>
      <c r="B25" s="62"/>
      <c r="C25" s="37"/>
      <c r="D25" s="61">
        <v>25000</v>
      </c>
      <c r="E25" s="54"/>
      <c r="F25" s="54"/>
      <c r="G25" s="55"/>
      <c r="H25" s="55"/>
      <c r="I25" s="37"/>
      <c r="J25" s="37"/>
      <c r="K25" s="37"/>
      <c r="L25" s="37"/>
      <c r="M25" s="37"/>
      <c r="N25" s="37"/>
    </row>
    <row r="26" spans="1:14" ht="20.25" customHeight="1">
      <c r="A26" s="243" t="s">
        <v>26</v>
      </c>
      <c r="B26" s="243"/>
      <c r="C26" s="243"/>
      <c r="D26" s="61">
        <v>59000</v>
      </c>
      <c r="E26" s="54"/>
      <c r="F26" s="54"/>
      <c r="G26" s="55"/>
      <c r="H26" s="55"/>
      <c r="I26" s="37"/>
      <c r="J26" s="37"/>
      <c r="K26" s="37"/>
      <c r="L26" s="37"/>
      <c r="M26" s="37"/>
      <c r="N26" s="37"/>
    </row>
    <row r="27" spans="1:14" ht="20.25" customHeight="1">
      <c r="A27" s="62" t="s">
        <v>53</v>
      </c>
      <c r="B27" s="62"/>
      <c r="C27" s="62"/>
      <c r="D27" s="61">
        <v>254000</v>
      </c>
      <c r="E27" s="54"/>
      <c r="F27" s="54"/>
      <c r="G27" s="55"/>
      <c r="H27" s="55"/>
      <c r="I27" s="37"/>
      <c r="J27" s="37"/>
      <c r="K27" s="37"/>
      <c r="L27" s="37"/>
      <c r="M27" s="37"/>
      <c r="N27" s="37"/>
    </row>
    <row r="28" spans="1:14" ht="26.25" customHeight="1">
      <c r="A28" s="60" t="s">
        <v>33</v>
      </c>
      <c r="B28" s="60" t="s">
        <v>34</v>
      </c>
      <c r="C28" s="37"/>
      <c r="D28" s="61">
        <v>17000</v>
      </c>
      <c r="E28" s="54"/>
      <c r="F28" s="54"/>
      <c r="G28" s="55"/>
      <c r="H28" s="55"/>
      <c r="I28" s="37"/>
      <c r="J28" s="37"/>
      <c r="K28" s="37"/>
      <c r="L28" s="37"/>
      <c r="M28" s="37"/>
      <c r="N28" s="37"/>
    </row>
    <row r="29" spans="1:14" ht="20.25" customHeight="1">
      <c r="A29" s="41" t="s">
        <v>38</v>
      </c>
      <c r="B29" s="37"/>
      <c r="C29" s="62"/>
      <c r="D29" s="61">
        <v>10000</v>
      </c>
      <c r="E29" s="54"/>
      <c r="F29" s="54"/>
      <c r="G29" s="55"/>
      <c r="H29" s="55"/>
      <c r="I29" s="37"/>
      <c r="J29" s="37"/>
      <c r="K29" s="37"/>
      <c r="L29" s="37"/>
      <c r="M29" s="37"/>
      <c r="N29" s="37"/>
    </row>
    <row r="30" spans="1:14" ht="23.25" customHeight="1">
      <c r="A30" s="242" t="s">
        <v>54</v>
      </c>
      <c r="B30" s="242"/>
      <c r="C30" s="242"/>
      <c r="D30" s="63">
        <f>D31+D32+D33</f>
        <v>103000</v>
      </c>
      <c r="E30" s="57">
        <v>100000</v>
      </c>
      <c r="F30" s="57">
        <v>100000</v>
      </c>
      <c r="G30" s="55"/>
      <c r="H30" s="55"/>
      <c r="I30" s="37"/>
      <c r="J30" s="37"/>
      <c r="K30" s="37"/>
      <c r="L30" s="37"/>
      <c r="M30" s="37"/>
      <c r="N30" s="37"/>
    </row>
    <row r="31" spans="1:14" ht="19.5" customHeight="1">
      <c r="A31" s="243" t="s">
        <v>55</v>
      </c>
      <c r="B31" s="243"/>
      <c r="C31" s="243"/>
      <c r="D31" s="61">
        <v>18000</v>
      </c>
      <c r="E31" s="64"/>
      <c r="F31" s="64"/>
      <c r="G31" s="55"/>
      <c r="H31" s="55"/>
      <c r="I31" s="37"/>
      <c r="J31" s="37"/>
      <c r="K31" s="37"/>
      <c r="L31" s="37"/>
      <c r="M31" s="37"/>
      <c r="N31" s="37"/>
    </row>
    <row r="32" spans="1:14" ht="21" customHeight="1">
      <c r="A32" s="243" t="s">
        <v>56</v>
      </c>
      <c r="B32" s="243"/>
      <c r="C32" s="243"/>
      <c r="D32" s="65">
        <v>85000</v>
      </c>
      <c r="E32" s="66"/>
      <c r="F32" s="66"/>
      <c r="G32" s="55"/>
      <c r="H32" s="55"/>
      <c r="I32" s="37"/>
      <c r="J32" s="37"/>
      <c r="K32" s="37"/>
      <c r="L32" s="37"/>
      <c r="M32" s="37"/>
      <c r="N32" s="37"/>
    </row>
    <row r="33" spans="1:14" ht="21" customHeight="1">
      <c r="A33" s="62" t="s">
        <v>38</v>
      </c>
      <c r="B33" s="62"/>
      <c r="C33" s="62"/>
      <c r="D33" s="151">
        <v>0</v>
      </c>
      <c r="E33" s="66"/>
      <c r="F33" s="66"/>
      <c r="G33" s="55"/>
      <c r="H33" s="55"/>
      <c r="I33" s="37"/>
      <c r="J33" s="37"/>
      <c r="K33" s="37"/>
      <c r="L33" s="37"/>
      <c r="M33" s="37"/>
      <c r="N33" s="37"/>
    </row>
    <row r="34" spans="1:14" ht="21" customHeight="1">
      <c r="A34" s="242" t="s">
        <v>84</v>
      </c>
      <c r="B34" s="242"/>
      <c r="C34" s="242"/>
      <c r="D34" s="67">
        <f>D35+D36</f>
        <v>118820</v>
      </c>
      <c r="E34" s="67">
        <v>118820</v>
      </c>
      <c r="F34" s="67">
        <v>118820</v>
      </c>
      <c r="G34" s="55"/>
      <c r="H34" s="55"/>
      <c r="I34" s="37"/>
      <c r="J34" s="37"/>
      <c r="K34" s="37"/>
      <c r="L34" s="37"/>
      <c r="M34" s="37"/>
      <c r="N34" s="37"/>
    </row>
    <row r="35" spans="1:14" ht="21" customHeight="1">
      <c r="A35" s="62" t="s">
        <v>85</v>
      </c>
      <c r="B35" s="62"/>
      <c r="C35" s="62"/>
      <c r="D35" s="151">
        <v>44282</v>
      </c>
      <c r="E35" s="66"/>
      <c r="F35" s="66"/>
      <c r="G35" s="55"/>
      <c r="H35" s="55"/>
      <c r="I35" s="37"/>
      <c r="J35" s="37"/>
      <c r="K35" s="37"/>
      <c r="L35" s="37"/>
      <c r="M35" s="37"/>
      <c r="N35" s="37"/>
    </row>
    <row r="36" spans="1:14" ht="21" customHeight="1">
      <c r="A36" s="62" t="s">
        <v>96</v>
      </c>
      <c r="B36" s="62"/>
      <c r="C36" s="62"/>
      <c r="D36" s="151">
        <v>74538</v>
      </c>
      <c r="E36" s="66"/>
      <c r="F36" s="66"/>
      <c r="G36" s="55"/>
      <c r="H36" s="55"/>
      <c r="I36" s="37"/>
      <c r="J36" s="37"/>
      <c r="K36" s="37"/>
      <c r="L36" s="37"/>
      <c r="M36" s="37"/>
      <c r="N36" s="37"/>
    </row>
    <row r="37" spans="1:14" ht="21" customHeight="1">
      <c r="A37" s="242" t="s">
        <v>62</v>
      </c>
      <c r="B37" s="242"/>
      <c r="C37" s="242"/>
      <c r="D37" s="67">
        <v>495000</v>
      </c>
      <c r="E37" s="158">
        <v>210000</v>
      </c>
      <c r="F37" s="158">
        <v>210000</v>
      </c>
      <c r="G37" s="55"/>
      <c r="H37" s="55"/>
      <c r="I37" s="37"/>
      <c r="J37" s="37"/>
      <c r="K37" s="37"/>
      <c r="L37" s="37"/>
      <c r="M37" s="37"/>
      <c r="N37" s="37"/>
    </row>
    <row r="38" spans="1:14" ht="26.25" customHeight="1">
      <c r="A38" s="32" t="s">
        <v>59</v>
      </c>
      <c r="B38" s="68"/>
      <c r="C38" s="69"/>
      <c r="D38" s="70">
        <v>7229920</v>
      </c>
      <c r="E38" s="157">
        <v>7300000</v>
      </c>
      <c r="F38" s="157">
        <v>7300000</v>
      </c>
      <c r="G38" s="55"/>
      <c r="H38" s="55"/>
      <c r="I38" s="37"/>
      <c r="J38" s="37"/>
      <c r="K38" s="37"/>
      <c r="L38" s="37"/>
      <c r="M38" s="37"/>
      <c r="N38" s="37"/>
    </row>
    <row r="39" spans="1:14" ht="18.75" thickBot="1">
      <c r="A39" s="71" t="s">
        <v>3</v>
      </c>
      <c r="B39" s="72"/>
      <c r="C39" s="73"/>
      <c r="D39" s="74">
        <f>D9+D15+D19+D30+D34+D37+D38</f>
        <v>10681560</v>
      </c>
      <c r="E39" s="74">
        <f>E38+E30+E19+E15+E9+E34+E37</f>
        <v>10466640</v>
      </c>
      <c r="F39" s="74">
        <f>F38+F30+F19+F15+F9+F34+F37</f>
        <v>10466640</v>
      </c>
      <c r="G39" s="55"/>
      <c r="H39" s="55"/>
      <c r="I39" s="37"/>
      <c r="J39" s="37"/>
      <c r="K39" s="37"/>
      <c r="L39" s="37"/>
      <c r="M39" s="37"/>
      <c r="N39" s="37"/>
    </row>
    <row r="40" spans="1:14" ht="18.75" thickTop="1">
      <c r="A40" s="75" t="s">
        <v>4</v>
      </c>
      <c r="B40" s="39"/>
      <c r="C40" s="37"/>
      <c r="D40" s="76"/>
      <c r="E40" s="77"/>
      <c r="F40" s="37"/>
      <c r="G40" s="37"/>
      <c r="H40" s="37"/>
      <c r="I40" s="37"/>
      <c r="J40" s="37"/>
      <c r="K40" s="37"/>
      <c r="L40" s="37"/>
      <c r="M40" s="37"/>
      <c r="N40" s="37"/>
    </row>
    <row r="41" spans="1:14" ht="18">
      <c r="A41" s="78" t="s">
        <v>5</v>
      </c>
      <c r="B41" s="79"/>
      <c r="C41" s="79"/>
      <c r="D41" s="79"/>
      <c r="E41" s="80"/>
      <c r="F41" s="79"/>
      <c r="G41" s="79"/>
      <c r="H41" s="79"/>
      <c r="I41" s="79"/>
      <c r="J41" s="37"/>
      <c r="K41" s="79"/>
      <c r="L41" s="79"/>
      <c r="M41" s="37"/>
      <c r="N41" s="37"/>
    </row>
    <row r="42" spans="1:14" ht="18">
      <c r="A42" s="81" t="s">
        <v>6</v>
      </c>
      <c r="B42" s="82"/>
      <c r="C42" s="37"/>
      <c r="D42" s="77"/>
      <c r="E42" s="83"/>
      <c r="F42" s="37"/>
      <c r="G42" s="37"/>
      <c r="H42" s="37"/>
      <c r="I42" s="37"/>
      <c r="J42" s="37"/>
      <c r="K42" s="37"/>
      <c r="L42" s="37"/>
      <c r="M42" s="37"/>
      <c r="N42" s="37"/>
    </row>
    <row r="43" spans="1:14" ht="18">
      <c r="A43" s="81"/>
      <c r="B43" s="82"/>
      <c r="C43" s="37"/>
      <c r="D43" s="77"/>
      <c r="E43" s="77"/>
      <c r="F43" s="37"/>
      <c r="G43" s="37"/>
      <c r="H43" s="37"/>
      <c r="I43" s="37"/>
      <c r="J43" s="79"/>
      <c r="K43" s="37"/>
      <c r="L43" s="37"/>
      <c r="M43" s="37"/>
      <c r="N43" s="37"/>
    </row>
    <row r="44" spans="1:14" ht="18">
      <c r="A44" s="81"/>
      <c r="B44" s="82"/>
      <c r="C44" s="37"/>
      <c r="D44" s="77"/>
      <c r="E44" s="77"/>
      <c r="F44" s="37"/>
      <c r="G44" s="37"/>
      <c r="H44" s="37"/>
      <c r="I44" s="37"/>
      <c r="J44" s="79"/>
      <c r="K44" s="37"/>
      <c r="L44" s="37"/>
      <c r="M44" s="37"/>
      <c r="N44" s="37"/>
    </row>
    <row r="45" spans="1:14" ht="18">
      <c r="A45" s="81"/>
      <c r="B45" s="82"/>
      <c r="C45" s="37"/>
      <c r="D45" s="77"/>
      <c r="E45" s="77"/>
      <c r="F45" s="37"/>
      <c r="G45" s="37"/>
      <c r="H45" s="37"/>
      <c r="I45" s="37"/>
      <c r="J45" s="79"/>
      <c r="K45" s="37"/>
      <c r="L45" s="37"/>
      <c r="M45" s="37"/>
      <c r="N45" s="37"/>
    </row>
    <row r="46" spans="1:14" ht="18">
      <c r="A46" s="81"/>
      <c r="B46" s="82"/>
      <c r="C46" s="37"/>
      <c r="D46" s="77"/>
      <c r="E46" s="77"/>
      <c r="F46" s="37"/>
      <c r="G46" s="37"/>
      <c r="H46" s="37"/>
      <c r="I46" s="37"/>
      <c r="J46" s="79"/>
      <c r="K46" s="37"/>
      <c r="L46" s="37"/>
      <c r="M46" s="37"/>
      <c r="N46" s="37"/>
    </row>
    <row r="47" spans="1:18" ht="16.5">
      <c r="A47" s="145" t="s">
        <v>16</v>
      </c>
      <c r="B47" s="146"/>
      <c r="C47" s="146"/>
      <c r="D47" s="85"/>
      <c r="E47" s="84"/>
      <c r="F47" s="84"/>
      <c r="G47" s="84"/>
      <c r="H47" s="84"/>
      <c r="I47" s="84"/>
      <c r="J47" s="86"/>
      <c r="K47" s="84"/>
      <c r="L47" s="84"/>
      <c r="M47" s="84"/>
      <c r="N47" s="87" t="s">
        <v>0</v>
      </c>
      <c r="O47" s="86"/>
      <c r="P47" s="86"/>
      <c r="Q47" s="86"/>
      <c r="R47" s="86"/>
    </row>
    <row r="48" spans="1:18" ht="8.25" customHeight="1">
      <c r="A48" s="88"/>
      <c r="B48" s="88"/>
      <c r="C48" s="88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86"/>
      <c r="P48" s="86"/>
      <c r="Q48" s="86"/>
      <c r="R48" s="86"/>
    </row>
    <row r="49" spans="1:18" ht="9.7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6"/>
      <c r="N49" s="91"/>
      <c r="O49" s="92"/>
      <c r="P49" s="92"/>
      <c r="Q49" s="86"/>
      <c r="R49" s="86"/>
    </row>
    <row r="50" spans="1:18" s="3" customFormat="1" ht="49.5">
      <c r="A50" s="93" t="s">
        <v>14</v>
      </c>
      <c r="B50" s="93" t="s">
        <v>7</v>
      </c>
      <c r="C50" s="94" t="s">
        <v>94</v>
      </c>
      <c r="D50" s="94" t="s">
        <v>17</v>
      </c>
      <c r="E50" s="94" t="s">
        <v>1</v>
      </c>
      <c r="F50" s="94" t="s">
        <v>18</v>
      </c>
      <c r="G50" s="94" t="s">
        <v>31</v>
      </c>
      <c r="H50" s="94" t="s">
        <v>30</v>
      </c>
      <c r="I50" s="94" t="s">
        <v>29</v>
      </c>
      <c r="J50" s="94" t="s">
        <v>28</v>
      </c>
      <c r="K50" s="94" t="s">
        <v>57</v>
      </c>
      <c r="L50" s="94" t="s">
        <v>32</v>
      </c>
      <c r="M50" s="95" t="s">
        <v>86</v>
      </c>
      <c r="N50" s="95" t="s">
        <v>95</v>
      </c>
      <c r="O50" s="96" t="s">
        <v>8</v>
      </c>
      <c r="P50" s="96" t="s">
        <v>9</v>
      </c>
      <c r="Q50" s="97"/>
      <c r="R50" s="98"/>
    </row>
    <row r="51" spans="1:18" ht="14.25" customHeight="1">
      <c r="A51" s="99"/>
      <c r="B51" s="100"/>
      <c r="C51" s="101"/>
      <c r="D51" s="101"/>
      <c r="E51" s="86"/>
      <c r="F51" s="101"/>
      <c r="G51" s="101"/>
      <c r="H51" s="101"/>
      <c r="I51" s="101"/>
      <c r="J51" s="101"/>
      <c r="K51" s="101"/>
      <c r="L51" s="101"/>
      <c r="M51" s="101"/>
      <c r="N51" s="101"/>
      <c r="O51" s="86">
        <v>0</v>
      </c>
      <c r="P51" s="86">
        <v>0</v>
      </c>
      <c r="Q51" s="86"/>
      <c r="R51" s="86"/>
    </row>
    <row r="52" spans="1:18" ht="14.25" customHeight="1">
      <c r="A52" s="102">
        <v>32</v>
      </c>
      <c r="B52" s="103" t="s">
        <v>19</v>
      </c>
      <c r="C52" s="104">
        <f>J52+K52</f>
        <v>769820</v>
      </c>
      <c r="D52" s="104"/>
      <c r="E52" s="104">
        <v>0</v>
      </c>
      <c r="F52" s="104">
        <f>SUM(F54:F57)</f>
        <v>0</v>
      </c>
      <c r="G52" s="104"/>
      <c r="H52" s="104"/>
      <c r="I52" s="104">
        <f>SUM(I54:I57)</f>
        <v>0</v>
      </c>
      <c r="J52" s="104">
        <f>SUM(J54:J57)</f>
        <v>441500</v>
      </c>
      <c r="K52" s="104">
        <f>K58</f>
        <v>328320</v>
      </c>
      <c r="L52" s="101">
        <f>SUM(L54:L57)</f>
        <v>0</v>
      </c>
      <c r="M52" s="104">
        <v>769820</v>
      </c>
      <c r="N52" s="104">
        <v>769820</v>
      </c>
      <c r="O52" s="86">
        <v>0</v>
      </c>
      <c r="P52" s="86">
        <v>0</v>
      </c>
      <c r="Q52" s="86"/>
      <c r="R52" s="86"/>
    </row>
    <row r="53" spans="1:18" ht="14.25" customHeight="1">
      <c r="A53" s="99">
        <v>321</v>
      </c>
      <c r="B53" s="105" t="s">
        <v>64</v>
      </c>
      <c r="C53" s="101">
        <f>K53</f>
        <v>37500</v>
      </c>
      <c r="D53" s="101"/>
      <c r="E53" s="101"/>
      <c r="F53" s="101"/>
      <c r="G53" s="101"/>
      <c r="H53" s="101"/>
      <c r="I53" s="101"/>
      <c r="J53" s="101"/>
      <c r="K53" s="101">
        <v>37500</v>
      </c>
      <c r="L53" s="101"/>
      <c r="M53" s="104"/>
      <c r="N53" s="104"/>
      <c r="O53" s="86"/>
      <c r="P53" s="86"/>
      <c r="Q53" s="86"/>
      <c r="R53" s="86"/>
    </row>
    <row r="54" spans="1:18" ht="14.25" customHeight="1">
      <c r="A54" s="99">
        <v>322</v>
      </c>
      <c r="B54" s="106" t="s">
        <v>65</v>
      </c>
      <c r="C54" s="101">
        <f>J54+K54</f>
        <v>396500</v>
      </c>
      <c r="D54" s="101"/>
      <c r="E54" s="101"/>
      <c r="F54" s="101"/>
      <c r="G54" s="101"/>
      <c r="H54" s="101"/>
      <c r="I54" s="101"/>
      <c r="J54" s="101">
        <v>310000</v>
      </c>
      <c r="K54" s="101">
        <v>86500</v>
      </c>
      <c r="L54" s="101"/>
      <c r="M54" s="101"/>
      <c r="N54" s="101"/>
      <c r="O54" s="35">
        <f>SUM(O55:O59)</f>
        <v>0</v>
      </c>
      <c r="P54" s="35">
        <f>SUM(P55:P59)</f>
        <v>0</v>
      </c>
      <c r="Q54" s="86"/>
      <c r="R54" s="35"/>
    </row>
    <row r="55" spans="1:21" ht="14.25" customHeight="1">
      <c r="A55" s="99">
        <v>323</v>
      </c>
      <c r="B55" s="106" t="s">
        <v>66</v>
      </c>
      <c r="C55" s="101">
        <f>J55+K55</f>
        <v>306120</v>
      </c>
      <c r="D55" s="101"/>
      <c r="E55" s="101"/>
      <c r="F55" s="101"/>
      <c r="G55" s="101"/>
      <c r="H55" s="101"/>
      <c r="I55" s="101"/>
      <c r="J55" s="101">
        <v>131500</v>
      </c>
      <c r="K55" s="101">
        <v>174620</v>
      </c>
      <c r="L55" s="101"/>
      <c r="M55" s="101"/>
      <c r="N55" s="101"/>
      <c r="O55" s="86">
        <v>0</v>
      </c>
      <c r="P55" s="86">
        <v>0</v>
      </c>
      <c r="Q55" s="86"/>
      <c r="R55" s="86"/>
      <c r="U55" s="4"/>
    </row>
    <row r="56" spans="1:18" ht="14.25" customHeight="1">
      <c r="A56" s="99">
        <v>329</v>
      </c>
      <c r="B56" s="106" t="s">
        <v>67</v>
      </c>
      <c r="C56" s="101">
        <f>K56</f>
        <v>29700</v>
      </c>
      <c r="D56" s="101"/>
      <c r="E56" s="101"/>
      <c r="F56" s="101"/>
      <c r="G56" s="101"/>
      <c r="H56" s="101"/>
      <c r="I56" s="101"/>
      <c r="J56" s="101"/>
      <c r="K56" s="101">
        <v>29700</v>
      </c>
      <c r="L56" s="101"/>
      <c r="M56" s="101"/>
      <c r="N56" s="101"/>
      <c r="O56" s="86"/>
      <c r="P56" s="86"/>
      <c r="Q56" s="86"/>
      <c r="R56" s="86"/>
    </row>
    <row r="57" spans="1:18" ht="14.25" customHeight="1">
      <c r="A57" s="99"/>
      <c r="B57" s="106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86"/>
      <c r="P57" s="86"/>
      <c r="Q57" s="86"/>
      <c r="R57" s="86"/>
    </row>
    <row r="58" spans="1:18" ht="14.25" customHeight="1">
      <c r="A58" s="107"/>
      <c r="B58" s="108" t="s">
        <v>10</v>
      </c>
      <c r="C58" s="109">
        <f>C52</f>
        <v>769820</v>
      </c>
      <c r="D58" s="109"/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f>J52</f>
        <v>441500</v>
      </c>
      <c r="K58" s="109">
        <f>K53+K54+K56+K55</f>
        <v>328320</v>
      </c>
      <c r="L58" s="109">
        <v>0</v>
      </c>
      <c r="M58" s="109">
        <f>M52</f>
        <v>769820</v>
      </c>
      <c r="N58" s="109">
        <f>N52</f>
        <v>769820</v>
      </c>
      <c r="O58" s="86">
        <v>0</v>
      </c>
      <c r="P58" s="86">
        <v>0</v>
      </c>
      <c r="Q58" s="86"/>
      <c r="R58" s="86"/>
    </row>
    <row r="59" spans="1:18" ht="14.25" customHeight="1">
      <c r="A59" s="110"/>
      <c r="B59" s="111" t="s">
        <v>11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86">
        <v>0</v>
      </c>
      <c r="P59" s="86">
        <v>0</v>
      </c>
      <c r="Q59" s="86"/>
      <c r="R59" s="86"/>
    </row>
    <row r="60" spans="1:18" ht="16.5">
      <c r="A60" s="112"/>
      <c r="B60" s="113"/>
      <c r="C60" s="86"/>
      <c r="D60" s="98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</row>
    <row r="61" spans="1:18" ht="16.5">
      <c r="A61" s="112"/>
      <c r="B61" s="86"/>
      <c r="C61" s="86"/>
      <c r="D61" s="86"/>
      <c r="E61" s="35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</row>
    <row r="62" spans="1:18" ht="16.5">
      <c r="A62" s="114" t="s">
        <v>24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spans="1:18" ht="16.5">
      <c r="A63" s="92"/>
      <c r="B63" s="92"/>
      <c r="C63" s="92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86"/>
      <c r="P63" s="86"/>
      <c r="Q63" s="86"/>
      <c r="R63" s="86"/>
    </row>
    <row r="64" spans="1:18" ht="16.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86"/>
      <c r="N64" s="91"/>
      <c r="O64" s="86"/>
      <c r="P64" s="86"/>
      <c r="Q64" s="86"/>
      <c r="R64" s="86"/>
    </row>
    <row r="65" spans="1:18" ht="66">
      <c r="A65" s="93" t="s">
        <v>14</v>
      </c>
      <c r="B65" s="93" t="s">
        <v>7</v>
      </c>
      <c r="C65" s="94" t="s">
        <v>94</v>
      </c>
      <c r="D65" s="94" t="s">
        <v>17</v>
      </c>
      <c r="E65" s="94" t="s">
        <v>1</v>
      </c>
      <c r="F65" s="94" t="s">
        <v>35</v>
      </c>
      <c r="G65" s="94" t="s">
        <v>31</v>
      </c>
      <c r="H65" s="94" t="s">
        <v>30</v>
      </c>
      <c r="I65" s="94" t="s">
        <v>29</v>
      </c>
      <c r="J65" s="94" t="s">
        <v>26</v>
      </c>
      <c r="K65" s="94" t="s">
        <v>28</v>
      </c>
      <c r="L65" s="94" t="s">
        <v>32</v>
      </c>
      <c r="M65" s="95" t="s">
        <v>86</v>
      </c>
      <c r="N65" s="95" t="s">
        <v>95</v>
      </c>
      <c r="O65" s="86"/>
      <c r="P65" s="86"/>
      <c r="Q65" s="86"/>
      <c r="R65" s="86"/>
    </row>
    <row r="66" spans="1:18" ht="16.5">
      <c r="A66" s="115">
        <v>31</v>
      </c>
      <c r="B66" s="115" t="s">
        <v>22</v>
      </c>
      <c r="C66" s="116">
        <f>C67+C68+C69</f>
        <v>615600</v>
      </c>
      <c r="D66" s="116">
        <f>D67+D68+D69</f>
        <v>395000</v>
      </c>
      <c r="E66" s="116">
        <f aca="true" t="shared" si="0" ref="E66:L66">SUM(E68:E72)</f>
        <v>0</v>
      </c>
      <c r="F66" s="116">
        <f>F67+F68+F69</f>
        <v>191000</v>
      </c>
      <c r="G66" s="116"/>
      <c r="H66" s="116"/>
      <c r="I66" s="116">
        <f>I67+I68+I69</f>
        <v>29600</v>
      </c>
      <c r="J66" s="116">
        <f t="shared" si="0"/>
        <v>0</v>
      </c>
      <c r="K66" s="116">
        <f t="shared" si="0"/>
        <v>0</v>
      </c>
      <c r="L66" s="116">
        <f t="shared" si="0"/>
        <v>0</v>
      </c>
      <c r="M66" s="116">
        <f>C66</f>
        <v>615600</v>
      </c>
      <c r="N66" s="116">
        <f>C66</f>
        <v>615600</v>
      </c>
      <c r="O66" s="86"/>
      <c r="P66" s="86"/>
      <c r="Q66" s="86"/>
      <c r="R66" s="86"/>
    </row>
    <row r="67" spans="1:18" ht="16.5">
      <c r="A67" s="117">
        <v>311</v>
      </c>
      <c r="B67" s="117" t="s">
        <v>22</v>
      </c>
      <c r="C67" s="118">
        <f>D67+F67+I67</f>
        <v>486750</v>
      </c>
      <c r="D67" s="118">
        <v>311500</v>
      </c>
      <c r="E67" s="118"/>
      <c r="F67" s="118">
        <v>150000</v>
      </c>
      <c r="G67" s="118"/>
      <c r="H67" s="118"/>
      <c r="I67" s="118">
        <v>25250</v>
      </c>
      <c r="J67" s="118"/>
      <c r="K67" s="116"/>
      <c r="L67" s="116"/>
      <c r="M67" s="116"/>
      <c r="N67" s="116"/>
      <c r="O67" s="86"/>
      <c r="P67" s="86"/>
      <c r="Q67" s="86"/>
      <c r="R67" s="86"/>
    </row>
    <row r="68" spans="1:18" ht="16.5">
      <c r="A68" s="99">
        <v>312</v>
      </c>
      <c r="B68" s="106" t="s">
        <v>23</v>
      </c>
      <c r="C68" s="118">
        <f>D68+F68+I68</f>
        <v>45000</v>
      </c>
      <c r="D68" s="101">
        <v>30000</v>
      </c>
      <c r="E68" s="101"/>
      <c r="F68" s="101">
        <v>15000</v>
      </c>
      <c r="G68" s="101"/>
      <c r="H68" s="101"/>
      <c r="I68" s="101">
        <v>0</v>
      </c>
      <c r="J68" s="101"/>
      <c r="K68" s="101"/>
      <c r="L68" s="101"/>
      <c r="M68" s="101"/>
      <c r="N68" s="101"/>
      <c r="O68" s="86"/>
      <c r="P68" s="86"/>
      <c r="Q68" s="86"/>
      <c r="R68" s="86"/>
    </row>
    <row r="69" spans="1:18" ht="16.5">
      <c r="A69" s="99">
        <v>313</v>
      </c>
      <c r="B69" s="106" t="s">
        <v>68</v>
      </c>
      <c r="C69" s="118">
        <f>D69+F69+I69</f>
        <v>83850</v>
      </c>
      <c r="D69" s="101">
        <v>53500</v>
      </c>
      <c r="E69" s="119"/>
      <c r="F69" s="101">
        <v>26000</v>
      </c>
      <c r="G69" s="101"/>
      <c r="H69" s="101"/>
      <c r="I69" s="101">
        <v>4350</v>
      </c>
      <c r="J69" s="119"/>
      <c r="K69" s="101"/>
      <c r="L69" s="101"/>
      <c r="M69" s="101"/>
      <c r="N69" s="101"/>
      <c r="O69" s="86"/>
      <c r="P69" s="86"/>
      <c r="Q69" s="86"/>
      <c r="R69" s="86"/>
    </row>
    <row r="70" spans="1:18" ht="16.5">
      <c r="A70" s="102">
        <v>32</v>
      </c>
      <c r="B70" s="103" t="s">
        <v>19</v>
      </c>
      <c r="C70" s="116">
        <f>C71+C72+C73+C74</f>
        <v>354400</v>
      </c>
      <c r="D70" s="104">
        <f>D71</f>
        <v>5000</v>
      </c>
      <c r="E70" s="101"/>
      <c r="F70" s="104">
        <f>F71+F72+F73+F74</f>
        <v>349000</v>
      </c>
      <c r="G70" s="101"/>
      <c r="H70" s="101"/>
      <c r="I70" s="104">
        <f>I71</f>
        <v>400</v>
      </c>
      <c r="J70" s="101"/>
      <c r="K70" s="101"/>
      <c r="L70" s="101"/>
      <c r="M70" s="104">
        <f>C70</f>
        <v>354400</v>
      </c>
      <c r="N70" s="104">
        <f>C70</f>
        <v>354400</v>
      </c>
      <c r="O70" s="86"/>
      <c r="P70" s="86"/>
      <c r="Q70" s="86"/>
      <c r="R70" s="86"/>
    </row>
    <row r="71" spans="1:18" ht="16.5">
      <c r="A71" s="99">
        <v>321</v>
      </c>
      <c r="B71" s="106" t="s">
        <v>69</v>
      </c>
      <c r="C71" s="118">
        <f>D71+F71+I71</f>
        <v>18400</v>
      </c>
      <c r="D71" s="101">
        <v>5000</v>
      </c>
      <c r="E71" s="101"/>
      <c r="F71" s="101">
        <v>13000</v>
      </c>
      <c r="G71" s="101"/>
      <c r="H71" s="101"/>
      <c r="I71" s="101">
        <v>400</v>
      </c>
      <c r="J71" s="101"/>
      <c r="K71" s="101"/>
      <c r="L71" s="101"/>
      <c r="M71" s="101"/>
      <c r="N71" s="101"/>
      <c r="O71" s="86"/>
      <c r="P71" s="86"/>
      <c r="Q71" s="86"/>
      <c r="R71" s="86"/>
    </row>
    <row r="72" spans="1:18" ht="16.5">
      <c r="A72" s="99">
        <v>322</v>
      </c>
      <c r="B72" s="105" t="s">
        <v>70</v>
      </c>
      <c r="C72" s="118">
        <f>F72</f>
        <v>257000</v>
      </c>
      <c r="D72" s="101"/>
      <c r="E72" s="101"/>
      <c r="F72" s="101">
        <v>257000</v>
      </c>
      <c r="G72" s="101"/>
      <c r="H72" s="101"/>
      <c r="I72" s="101"/>
      <c r="J72" s="101"/>
      <c r="K72" s="101"/>
      <c r="L72" s="101"/>
      <c r="M72" s="101"/>
      <c r="N72" s="101"/>
      <c r="O72" s="86"/>
      <c r="P72" s="86"/>
      <c r="Q72" s="86"/>
      <c r="R72" s="86"/>
    </row>
    <row r="73" spans="1:18" ht="16.5">
      <c r="A73" s="99">
        <v>323</v>
      </c>
      <c r="B73" s="105" t="s">
        <v>66</v>
      </c>
      <c r="C73" s="118">
        <f>F73</f>
        <v>73500</v>
      </c>
      <c r="D73" s="101"/>
      <c r="E73" s="101"/>
      <c r="F73" s="101">
        <v>73500</v>
      </c>
      <c r="G73" s="101"/>
      <c r="H73" s="101"/>
      <c r="I73" s="101"/>
      <c r="J73" s="101"/>
      <c r="K73" s="101"/>
      <c r="L73" s="101"/>
      <c r="M73" s="101"/>
      <c r="N73" s="101"/>
      <c r="O73" s="86"/>
      <c r="P73" s="86"/>
      <c r="Q73" s="86"/>
      <c r="R73" s="86"/>
    </row>
    <row r="74" spans="1:18" ht="16.5">
      <c r="A74" s="99">
        <v>329</v>
      </c>
      <c r="B74" s="106" t="s">
        <v>20</v>
      </c>
      <c r="C74" s="118">
        <f>F74</f>
        <v>5500</v>
      </c>
      <c r="D74" s="101"/>
      <c r="E74" s="101"/>
      <c r="F74" s="101">
        <v>5500</v>
      </c>
      <c r="G74" s="101"/>
      <c r="H74" s="101"/>
      <c r="I74" s="101"/>
      <c r="J74" s="101"/>
      <c r="K74" s="101"/>
      <c r="L74" s="101"/>
      <c r="M74" s="101"/>
      <c r="N74" s="101"/>
      <c r="O74" s="86"/>
      <c r="P74" s="86"/>
      <c r="Q74" s="86"/>
      <c r="R74" s="86"/>
    </row>
    <row r="75" spans="1:18" ht="16.5">
      <c r="A75" s="117"/>
      <c r="B75" s="120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86"/>
      <c r="P75" s="86"/>
      <c r="Q75" s="86"/>
      <c r="R75" s="86"/>
    </row>
    <row r="76" spans="1:18" ht="16.5">
      <c r="A76" s="107"/>
      <c r="B76" s="108" t="s">
        <v>10</v>
      </c>
      <c r="C76" s="109">
        <f>C70+C66</f>
        <v>970000</v>
      </c>
      <c r="D76" s="109">
        <f>D70+D66</f>
        <v>400000</v>
      </c>
      <c r="E76" s="109">
        <v>0</v>
      </c>
      <c r="F76" s="109">
        <f>F70+F66</f>
        <v>540000</v>
      </c>
      <c r="G76" s="109"/>
      <c r="H76" s="109"/>
      <c r="I76" s="109">
        <f>I66+I70</f>
        <v>30000</v>
      </c>
      <c r="J76" s="109">
        <v>0</v>
      </c>
      <c r="K76" s="109">
        <v>0</v>
      </c>
      <c r="L76" s="109">
        <v>0</v>
      </c>
      <c r="M76" s="109">
        <f>M66+M70</f>
        <v>970000</v>
      </c>
      <c r="N76" s="109">
        <f>N66+N70</f>
        <v>970000</v>
      </c>
      <c r="O76" s="86"/>
      <c r="P76" s="86"/>
      <c r="Q76" s="86"/>
      <c r="R76" s="86"/>
    </row>
    <row r="77" spans="1:18" ht="16.5">
      <c r="A77" s="110"/>
      <c r="B77" s="111" t="s">
        <v>11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86"/>
      <c r="P77" s="86"/>
      <c r="Q77" s="86"/>
      <c r="R77" s="86"/>
    </row>
    <row r="78" spans="1:18" ht="8.25" customHeight="1">
      <c r="A78" s="112"/>
      <c r="B78" s="113"/>
      <c r="C78" s="86"/>
      <c r="D78" s="98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</row>
    <row r="79" spans="1:18" ht="16.5">
      <c r="A79" s="112"/>
      <c r="B79" s="113"/>
      <c r="C79" s="86"/>
      <c r="D79" s="98"/>
      <c r="E79" s="121"/>
      <c r="F79" s="86"/>
      <c r="G79" s="86"/>
      <c r="H79" s="121"/>
      <c r="I79" s="86"/>
      <c r="J79" s="86"/>
      <c r="K79" s="86"/>
      <c r="L79" s="86"/>
      <c r="M79" s="86"/>
      <c r="N79" s="86"/>
      <c r="O79" s="86"/>
      <c r="P79" s="86"/>
      <c r="Q79" s="86"/>
      <c r="R79" s="86"/>
    </row>
    <row r="80" spans="1:18" ht="16.5">
      <c r="A80" s="112"/>
      <c r="B80" s="113"/>
      <c r="C80" s="86"/>
      <c r="D80" s="98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</row>
    <row r="81" spans="1:18" ht="16.5">
      <c r="A81" s="112"/>
      <c r="B81" s="114" t="s">
        <v>27</v>
      </c>
      <c r="C81" s="86"/>
      <c r="D81" s="98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</row>
    <row r="82" spans="1:18" ht="16.5">
      <c r="A82" s="92"/>
      <c r="B82" s="92"/>
      <c r="C82" s="92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122"/>
      <c r="O82" s="86"/>
      <c r="P82" s="86"/>
      <c r="Q82" s="130"/>
      <c r="R82" s="130"/>
    </row>
    <row r="83" spans="1:18" ht="16.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86"/>
      <c r="N83" s="91"/>
      <c r="O83" s="123"/>
      <c r="P83" s="123"/>
      <c r="Q83" s="130"/>
      <c r="R83" s="130"/>
    </row>
    <row r="84" spans="1:18" ht="82.5">
      <c r="A84" s="93" t="s">
        <v>14</v>
      </c>
      <c r="B84" s="93" t="s">
        <v>7</v>
      </c>
      <c r="C84" s="94" t="s">
        <v>94</v>
      </c>
      <c r="D84" s="94" t="s">
        <v>17</v>
      </c>
      <c r="E84" s="94" t="s">
        <v>1</v>
      </c>
      <c r="F84" s="94" t="s">
        <v>35</v>
      </c>
      <c r="G84" s="94" t="s">
        <v>31</v>
      </c>
      <c r="H84" s="94" t="s">
        <v>30</v>
      </c>
      <c r="I84" s="94" t="s">
        <v>29</v>
      </c>
      <c r="J84" s="94" t="s">
        <v>26</v>
      </c>
      <c r="K84" s="94" t="s">
        <v>39</v>
      </c>
      <c r="L84" s="94" t="s">
        <v>32</v>
      </c>
      <c r="M84" s="95" t="s">
        <v>38</v>
      </c>
      <c r="N84" s="95" t="s">
        <v>86</v>
      </c>
      <c r="O84" s="86"/>
      <c r="P84" s="86"/>
      <c r="Q84" s="95" t="s">
        <v>95</v>
      </c>
      <c r="R84" s="148"/>
    </row>
    <row r="85" spans="1:18" ht="16.5">
      <c r="A85" s="115">
        <v>31</v>
      </c>
      <c r="B85" s="115" t="s">
        <v>22</v>
      </c>
      <c r="C85" s="116">
        <f>C86+C87+C88</f>
        <v>243900</v>
      </c>
      <c r="D85" s="116">
        <f>D86+D88</f>
        <v>0</v>
      </c>
      <c r="E85" s="116">
        <f>E86+E88</f>
        <v>0</v>
      </c>
      <c r="F85" s="116">
        <f>F86+F87+F88</f>
        <v>3000</v>
      </c>
      <c r="G85" s="116">
        <f>G86+G88</f>
        <v>0</v>
      </c>
      <c r="H85" s="116">
        <f>H86+H88</f>
        <v>0</v>
      </c>
      <c r="I85" s="116">
        <v>0</v>
      </c>
      <c r="J85" s="116">
        <f>J87</f>
        <v>6000</v>
      </c>
      <c r="K85" s="116">
        <f>K86+K87+K88</f>
        <v>234900</v>
      </c>
      <c r="L85" s="116">
        <v>0</v>
      </c>
      <c r="M85" s="116">
        <v>0</v>
      </c>
      <c r="N85" s="116">
        <v>243900</v>
      </c>
      <c r="O85" s="35"/>
      <c r="P85" s="35"/>
      <c r="Q85" s="34">
        <v>243900</v>
      </c>
      <c r="R85" s="34"/>
    </row>
    <row r="86" spans="1:18" ht="16.5">
      <c r="A86" s="117">
        <v>311</v>
      </c>
      <c r="B86" s="117" t="s">
        <v>22</v>
      </c>
      <c r="C86" s="118">
        <f>D86+F86+G86+H86+K86</f>
        <v>182600</v>
      </c>
      <c r="D86" s="118">
        <v>0</v>
      </c>
      <c r="E86" s="118">
        <v>0</v>
      </c>
      <c r="F86" s="118">
        <v>2600</v>
      </c>
      <c r="G86" s="118">
        <v>0</v>
      </c>
      <c r="H86" s="118">
        <v>0</v>
      </c>
      <c r="I86" s="118"/>
      <c r="J86" s="118"/>
      <c r="K86" s="118">
        <v>180000</v>
      </c>
      <c r="L86" s="118"/>
      <c r="M86" s="116"/>
      <c r="N86" s="116"/>
      <c r="O86" s="35"/>
      <c r="P86" s="35"/>
      <c r="Q86" s="34"/>
      <c r="R86" s="34"/>
    </row>
    <row r="87" spans="1:18" ht="16.5">
      <c r="A87" s="99">
        <v>312</v>
      </c>
      <c r="B87" s="105" t="s">
        <v>23</v>
      </c>
      <c r="C87" s="118">
        <f>J87+K87</f>
        <v>30000</v>
      </c>
      <c r="D87" s="101">
        <v>0</v>
      </c>
      <c r="E87" s="101"/>
      <c r="F87" s="101"/>
      <c r="G87" s="101">
        <v>0</v>
      </c>
      <c r="H87" s="101">
        <v>0</v>
      </c>
      <c r="I87" s="101"/>
      <c r="J87" s="101">
        <v>6000</v>
      </c>
      <c r="K87" s="101">
        <v>24000</v>
      </c>
      <c r="L87" s="101"/>
      <c r="M87" s="101"/>
      <c r="N87" s="101"/>
      <c r="O87" s="86"/>
      <c r="P87" s="86"/>
      <c r="Q87" s="130"/>
      <c r="R87" s="130"/>
    </row>
    <row r="88" spans="1:18" ht="16.5">
      <c r="A88" s="99">
        <v>313</v>
      </c>
      <c r="B88" s="106" t="s">
        <v>68</v>
      </c>
      <c r="C88" s="118">
        <f>D88+E88+F88+G88+H88+I88+J88+K88</f>
        <v>31300</v>
      </c>
      <c r="D88" s="101">
        <v>0</v>
      </c>
      <c r="E88" s="101">
        <v>0</v>
      </c>
      <c r="F88" s="101">
        <v>400</v>
      </c>
      <c r="G88" s="101">
        <v>0</v>
      </c>
      <c r="H88" s="101">
        <v>0</v>
      </c>
      <c r="I88" s="101"/>
      <c r="J88" s="101"/>
      <c r="K88" s="101">
        <v>30900</v>
      </c>
      <c r="L88" s="101"/>
      <c r="M88" s="101"/>
      <c r="N88" s="101"/>
      <c r="O88" s="86"/>
      <c r="P88" s="86"/>
      <c r="Q88" s="130"/>
      <c r="R88" s="130"/>
    </row>
    <row r="89" spans="1:18" ht="16.5">
      <c r="A89" s="99">
        <v>32</v>
      </c>
      <c r="B89" s="103" t="s">
        <v>19</v>
      </c>
      <c r="C89" s="116">
        <f>C90+C91+C92+C93+C94</f>
        <v>667100</v>
      </c>
      <c r="D89" s="104"/>
      <c r="E89" s="104">
        <f>E91+E92+E94</f>
        <v>35000</v>
      </c>
      <c r="F89" s="104">
        <f>F90+F91+F93+F92+F94</f>
        <v>430000</v>
      </c>
      <c r="G89" s="104">
        <f>G90+G93</f>
        <v>44000</v>
      </c>
      <c r="H89" s="104">
        <f>H90+H91+H92+H93+H94</f>
        <v>38000</v>
      </c>
      <c r="I89" s="104">
        <f>I91</f>
        <v>25000</v>
      </c>
      <c r="J89" s="104">
        <f>J90+J91+J94</f>
        <v>51000</v>
      </c>
      <c r="K89" s="104">
        <f>K90+K91+K92</f>
        <v>19100</v>
      </c>
      <c r="L89" s="104">
        <f>L91+L92</f>
        <v>15000</v>
      </c>
      <c r="M89" s="104">
        <f>M90+M91+M92+M93+M94</f>
        <v>10000</v>
      </c>
      <c r="N89" s="104">
        <v>667100</v>
      </c>
      <c r="O89" s="35"/>
      <c r="P89" s="35"/>
      <c r="Q89" s="34">
        <v>667100</v>
      </c>
      <c r="R89" s="130"/>
    </row>
    <row r="90" spans="1:19" ht="16.5">
      <c r="A90" s="99">
        <v>321</v>
      </c>
      <c r="B90" s="105" t="s">
        <v>69</v>
      </c>
      <c r="C90" s="118">
        <f>D90+E90+F90+G90+H90+I90+J90+K90</f>
        <v>48900</v>
      </c>
      <c r="D90" s="101">
        <v>0</v>
      </c>
      <c r="E90" s="101"/>
      <c r="F90" s="101">
        <v>28500</v>
      </c>
      <c r="G90" s="101">
        <v>0</v>
      </c>
      <c r="H90" s="101">
        <v>2500</v>
      </c>
      <c r="I90" s="101"/>
      <c r="J90" s="101">
        <v>2100</v>
      </c>
      <c r="K90" s="101">
        <v>15800</v>
      </c>
      <c r="L90" s="104"/>
      <c r="M90" s="104"/>
      <c r="N90" s="104"/>
      <c r="O90" s="35"/>
      <c r="P90" s="35"/>
      <c r="Q90" s="34"/>
      <c r="R90" s="34"/>
      <c r="S90" s="4"/>
    </row>
    <row r="91" spans="1:19" ht="16.5">
      <c r="A91" s="99">
        <v>322</v>
      </c>
      <c r="B91" s="106" t="s">
        <v>71</v>
      </c>
      <c r="C91" s="118">
        <f>E91+F91+G91+H91+I91+J91+K91+L91+M91+N91</f>
        <v>395100</v>
      </c>
      <c r="D91" s="101"/>
      <c r="E91" s="101">
        <v>30000</v>
      </c>
      <c r="F91" s="101">
        <v>278000</v>
      </c>
      <c r="G91" s="101"/>
      <c r="H91" s="101">
        <v>3000</v>
      </c>
      <c r="I91" s="101">
        <v>25000</v>
      </c>
      <c r="J91" s="101">
        <v>47100</v>
      </c>
      <c r="K91" s="101">
        <v>0</v>
      </c>
      <c r="L91" s="101">
        <v>10000</v>
      </c>
      <c r="M91" s="101">
        <v>2000</v>
      </c>
      <c r="N91" s="101"/>
      <c r="O91" s="86"/>
      <c r="P91" s="86"/>
      <c r="Q91" s="34"/>
      <c r="R91" s="34"/>
      <c r="S91" s="4"/>
    </row>
    <row r="92" spans="1:18" ht="16.5">
      <c r="A92" s="99">
        <v>323</v>
      </c>
      <c r="B92" s="106" t="s">
        <v>66</v>
      </c>
      <c r="C92" s="118">
        <f>E92+F92+G92+H92+I92+J92+K92+L92+M92</f>
        <v>131800</v>
      </c>
      <c r="D92" s="101"/>
      <c r="E92" s="101">
        <v>4000</v>
      </c>
      <c r="F92" s="101">
        <v>103000</v>
      </c>
      <c r="G92" s="101"/>
      <c r="H92" s="101">
        <v>12500</v>
      </c>
      <c r="I92" s="101"/>
      <c r="J92" s="101"/>
      <c r="K92" s="101">
        <v>3300</v>
      </c>
      <c r="L92" s="101">
        <v>5000</v>
      </c>
      <c r="M92" s="101">
        <v>4000</v>
      </c>
      <c r="N92" s="101"/>
      <c r="O92" s="86"/>
      <c r="P92" s="86"/>
      <c r="Q92" s="130"/>
      <c r="R92" s="130"/>
    </row>
    <row r="93" spans="1:18" ht="16.5">
      <c r="A93" s="99">
        <v>324</v>
      </c>
      <c r="B93" s="106" t="s">
        <v>72</v>
      </c>
      <c r="C93" s="118">
        <f>G93+N93+F93</f>
        <v>45000</v>
      </c>
      <c r="D93" s="101"/>
      <c r="E93" s="101"/>
      <c r="F93" s="101">
        <v>1000</v>
      </c>
      <c r="G93" s="101">
        <v>44000</v>
      </c>
      <c r="H93" s="101"/>
      <c r="I93" s="101"/>
      <c r="J93" s="101"/>
      <c r="K93" s="101"/>
      <c r="L93" s="101"/>
      <c r="M93" s="101"/>
      <c r="N93" s="101"/>
      <c r="O93" s="86"/>
      <c r="P93" s="86"/>
      <c r="Q93" s="130"/>
      <c r="R93" s="130"/>
    </row>
    <row r="94" spans="1:18" ht="16.5">
      <c r="A94" s="99">
        <v>329</v>
      </c>
      <c r="B94" s="106" t="s">
        <v>73</v>
      </c>
      <c r="C94" s="118">
        <f>E94+F94+H94+J94+M94</f>
        <v>46300</v>
      </c>
      <c r="D94" s="101"/>
      <c r="E94" s="101">
        <v>1000</v>
      </c>
      <c r="F94" s="101">
        <v>19500</v>
      </c>
      <c r="G94" s="101"/>
      <c r="H94" s="101">
        <v>20000</v>
      </c>
      <c r="I94" s="101"/>
      <c r="J94" s="101">
        <v>1800</v>
      </c>
      <c r="K94" s="101">
        <v>0</v>
      </c>
      <c r="L94" s="101"/>
      <c r="M94" s="101">
        <v>4000</v>
      </c>
      <c r="N94" s="101"/>
      <c r="O94" s="86"/>
      <c r="P94" s="86"/>
      <c r="Q94" s="130"/>
      <c r="R94" s="130"/>
    </row>
    <row r="95" spans="1:18" ht="16.5">
      <c r="A95" s="99">
        <v>42</v>
      </c>
      <c r="B95" s="125" t="s">
        <v>21</v>
      </c>
      <c r="C95" s="116">
        <f>C96+C97</f>
        <v>84000</v>
      </c>
      <c r="D95" s="104">
        <f>D97</f>
        <v>0</v>
      </c>
      <c r="E95" s="104">
        <f>E96</f>
        <v>5000</v>
      </c>
      <c r="F95" s="104">
        <f>F96+F97</f>
        <v>75000</v>
      </c>
      <c r="G95" s="101"/>
      <c r="H95" s="104">
        <f>H96</f>
        <v>0</v>
      </c>
      <c r="I95" s="101"/>
      <c r="J95" s="104">
        <f>J97</f>
        <v>2000</v>
      </c>
      <c r="K95" s="101"/>
      <c r="L95" s="104">
        <f>L97</f>
        <v>2000</v>
      </c>
      <c r="M95" s="104">
        <f>M97</f>
        <v>0</v>
      </c>
      <c r="N95" s="104">
        <v>84000</v>
      </c>
      <c r="O95" s="86"/>
      <c r="P95" s="86"/>
      <c r="Q95" s="34">
        <v>84000</v>
      </c>
      <c r="R95" s="130"/>
    </row>
    <row r="96" spans="1:18" ht="16.5">
      <c r="A96" s="99">
        <v>422</v>
      </c>
      <c r="B96" s="106" t="s">
        <v>74</v>
      </c>
      <c r="C96" s="118">
        <f>E96+F96+G96+H96+I96+J96+K96+L96+M96+N96</f>
        <v>72000</v>
      </c>
      <c r="D96" s="101"/>
      <c r="E96" s="101">
        <v>5000</v>
      </c>
      <c r="F96" s="101">
        <v>67000</v>
      </c>
      <c r="G96" s="101"/>
      <c r="H96" s="101">
        <v>0</v>
      </c>
      <c r="I96" s="101"/>
      <c r="J96" s="101"/>
      <c r="K96" s="101"/>
      <c r="L96" s="101"/>
      <c r="M96" s="101">
        <v>0</v>
      </c>
      <c r="N96" s="101"/>
      <c r="O96" s="86"/>
      <c r="P96" s="86"/>
      <c r="Q96" s="130"/>
      <c r="R96" s="130"/>
    </row>
    <row r="97" spans="1:19" ht="16.5">
      <c r="A97" s="99">
        <v>424</v>
      </c>
      <c r="B97" s="106" t="s">
        <v>25</v>
      </c>
      <c r="C97" s="118">
        <f>D97+E97+F97+G97+H97+I97+J97+K97+L97+M97+N97</f>
        <v>12000</v>
      </c>
      <c r="D97" s="101">
        <v>0</v>
      </c>
      <c r="E97" s="126"/>
      <c r="F97" s="101">
        <v>8000</v>
      </c>
      <c r="G97" s="104"/>
      <c r="H97" s="104"/>
      <c r="I97" s="104"/>
      <c r="J97" s="101">
        <v>2000</v>
      </c>
      <c r="K97" s="101"/>
      <c r="L97" s="101">
        <v>2000</v>
      </c>
      <c r="M97" s="101">
        <v>0</v>
      </c>
      <c r="N97" s="104"/>
      <c r="O97" s="35"/>
      <c r="P97" s="35"/>
      <c r="Q97" s="34"/>
      <c r="R97" s="34"/>
      <c r="S97" s="4"/>
    </row>
    <row r="98" spans="1:19" ht="16.5">
      <c r="A98" s="99"/>
      <c r="B98" s="106"/>
      <c r="C98" s="116"/>
      <c r="D98" s="101"/>
      <c r="E98" s="119"/>
      <c r="F98" s="101"/>
      <c r="G98" s="101"/>
      <c r="H98" s="101"/>
      <c r="I98" s="101"/>
      <c r="J98" s="101"/>
      <c r="K98" s="101"/>
      <c r="L98" s="101"/>
      <c r="M98" s="101"/>
      <c r="N98" s="159"/>
      <c r="O98" s="86"/>
      <c r="P98" s="86"/>
      <c r="Q98" s="34"/>
      <c r="R98" s="34"/>
      <c r="S98" s="4"/>
    </row>
    <row r="99" spans="1:18" ht="16.5">
      <c r="A99" s="107"/>
      <c r="B99" s="108" t="s">
        <v>10</v>
      </c>
      <c r="C99" s="109">
        <f>C95+C89+C85</f>
        <v>995000</v>
      </c>
      <c r="D99" s="109">
        <f>D97</f>
        <v>0</v>
      </c>
      <c r="E99" s="109">
        <f>E85+E89+E95</f>
        <v>40000</v>
      </c>
      <c r="F99" s="109">
        <f>F89+F95+F85</f>
        <v>508000</v>
      </c>
      <c r="G99" s="109">
        <f>G85+G89</f>
        <v>44000</v>
      </c>
      <c r="H99" s="109">
        <f>H85+H89+H95</f>
        <v>38000</v>
      </c>
      <c r="I99" s="109">
        <f>I89</f>
        <v>25000</v>
      </c>
      <c r="J99" s="109">
        <f>J85+J89+J95</f>
        <v>59000</v>
      </c>
      <c r="K99" s="109">
        <f>K89+K85</f>
        <v>254000</v>
      </c>
      <c r="L99" s="109">
        <f>L89+L95</f>
        <v>17000</v>
      </c>
      <c r="M99" s="109">
        <f>M89+M95</f>
        <v>10000</v>
      </c>
      <c r="N99" s="109">
        <f>E19</f>
        <v>998000</v>
      </c>
      <c r="O99" s="123"/>
      <c r="P99" s="123"/>
      <c r="Q99" s="127">
        <v>998000</v>
      </c>
      <c r="R99" s="34"/>
    </row>
    <row r="100" spans="1:18" ht="4.5" customHeight="1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</row>
    <row r="101" spans="1:18" ht="16.5" hidden="1">
      <c r="A101" s="112"/>
      <c r="B101" s="113"/>
      <c r="C101" s="86"/>
      <c r="D101" s="98"/>
      <c r="E101" s="86"/>
      <c r="F101" s="86"/>
      <c r="G101" s="128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</row>
    <row r="102" spans="1:18" ht="16.5">
      <c r="A102" s="112"/>
      <c r="B102" s="113"/>
      <c r="C102" s="86"/>
      <c r="D102" s="98"/>
      <c r="E102" s="86"/>
      <c r="F102" s="86"/>
      <c r="G102" s="86"/>
      <c r="H102" s="86"/>
      <c r="I102" s="86"/>
      <c r="J102" s="86"/>
      <c r="K102" s="86"/>
      <c r="L102" s="129"/>
      <c r="M102" s="86"/>
      <c r="N102" s="86"/>
      <c r="O102" s="86"/>
      <c r="P102" s="86"/>
      <c r="Q102" s="86"/>
      <c r="R102" s="86"/>
    </row>
    <row r="104" ht="14.25">
      <c r="J104" s="9"/>
    </row>
    <row r="105" spans="1:20" ht="16.5">
      <c r="A105" s="131" t="s">
        <v>79</v>
      </c>
      <c r="B105" s="132"/>
      <c r="C105" s="132"/>
      <c r="D105" s="133"/>
      <c r="E105" s="33"/>
      <c r="F105" s="133"/>
      <c r="G105" s="133"/>
      <c r="H105" s="133"/>
      <c r="I105" s="133"/>
      <c r="J105" s="86"/>
      <c r="K105" s="86"/>
      <c r="L105" s="86"/>
      <c r="M105" s="86"/>
      <c r="N105" s="86"/>
      <c r="O105" s="86"/>
      <c r="P105" s="86"/>
      <c r="Q105" s="86"/>
      <c r="R105" s="130"/>
      <c r="S105" s="130"/>
      <c r="T105" s="130"/>
    </row>
    <row r="106" spans="1:20" ht="66">
      <c r="A106" s="93" t="s">
        <v>14</v>
      </c>
      <c r="B106" s="93" t="s">
        <v>7</v>
      </c>
      <c r="C106" s="94" t="s">
        <v>94</v>
      </c>
      <c r="D106" s="94" t="s">
        <v>37</v>
      </c>
      <c r="E106" s="94" t="s">
        <v>1</v>
      </c>
      <c r="F106" s="94" t="s">
        <v>35</v>
      </c>
      <c r="G106" s="94" t="s">
        <v>31</v>
      </c>
      <c r="H106" s="94" t="s">
        <v>30</v>
      </c>
      <c r="I106" s="94" t="s">
        <v>29</v>
      </c>
      <c r="J106" s="94" t="s">
        <v>26</v>
      </c>
      <c r="K106" s="94" t="s">
        <v>57</v>
      </c>
      <c r="L106" s="94" t="s">
        <v>28</v>
      </c>
      <c r="M106" s="94" t="s">
        <v>32</v>
      </c>
      <c r="N106" s="94" t="s">
        <v>39</v>
      </c>
      <c r="O106" s="95"/>
      <c r="P106" s="86"/>
      <c r="Q106" s="95" t="s">
        <v>86</v>
      </c>
      <c r="R106" s="95" t="s">
        <v>95</v>
      </c>
      <c r="S106" s="148"/>
      <c r="T106" s="148"/>
    </row>
    <row r="107" spans="1:20" ht="16.5">
      <c r="A107" s="102">
        <v>32</v>
      </c>
      <c r="B107" s="103" t="s">
        <v>36</v>
      </c>
      <c r="C107" s="134">
        <f>D107</f>
        <v>495000</v>
      </c>
      <c r="D107" s="104">
        <f>D109</f>
        <v>495000</v>
      </c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86"/>
      <c r="Q107" s="35">
        <v>210000</v>
      </c>
      <c r="R107" s="34">
        <v>210000</v>
      </c>
      <c r="S107" s="34"/>
      <c r="T107" s="34"/>
    </row>
    <row r="108" spans="1:20" ht="16.5">
      <c r="A108" s="99">
        <v>323</v>
      </c>
      <c r="B108" s="105" t="s">
        <v>66</v>
      </c>
      <c r="C108" s="135">
        <v>495000</v>
      </c>
      <c r="D108" s="101">
        <v>495000</v>
      </c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86"/>
      <c r="Q108" s="86"/>
      <c r="R108" s="130"/>
      <c r="S108" s="34"/>
      <c r="T108" s="34"/>
    </row>
    <row r="109" spans="1:20" ht="16.5">
      <c r="A109" s="107"/>
      <c r="B109" s="108" t="s">
        <v>10</v>
      </c>
      <c r="C109" s="109">
        <f>C107</f>
        <v>495000</v>
      </c>
      <c r="D109" s="109">
        <f>SUM(D108:D108)</f>
        <v>495000</v>
      </c>
      <c r="E109" s="109">
        <v>0</v>
      </c>
      <c r="F109" s="109">
        <v>0</v>
      </c>
      <c r="G109" s="109">
        <f aca="true" t="shared" si="1" ref="G109:L109">G107</f>
        <v>0</v>
      </c>
      <c r="H109" s="109">
        <f t="shared" si="1"/>
        <v>0</v>
      </c>
      <c r="I109" s="109">
        <f t="shared" si="1"/>
        <v>0</v>
      </c>
      <c r="J109" s="109">
        <f t="shared" si="1"/>
        <v>0</v>
      </c>
      <c r="K109" s="109">
        <f t="shared" si="1"/>
        <v>0</v>
      </c>
      <c r="L109" s="109">
        <f t="shared" si="1"/>
        <v>0</v>
      </c>
      <c r="M109" s="109">
        <v>0</v>
      </c>
      <c r="N109" s="109">
        <v>0</v>
      </c>
      <c r="O109" s="136" t="e">
        <f>#REF!+O105+#REF!+O107</f>
        <v>#REF!</v>
      </c>
      <c r="P109" s="137"/>
      <c r="Q109" s="127">
        <v>210000</v>
      </c>
      <c r="R109" s="127">
        <v>210000</v>
      </c>
      <c r="S109" s="34"/>
      <c r="T109" s="34"/>
    </row>
    <row r="110" spans="1:20" ht="16.5">
      <c r="A110" s="138"/>
      <c r="B110" s="139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40"/>
      <c r="P110" s="137"/>
      <c r="Q110" s="34"/>
      <c r="R110" s="130"/>
      <c r="S110" s="34"/>
      <c r="T110" s="34"/>
    </row>
    <row r="111" spans="1:20" ht="16.5">
      <c r="A111" s="138"/>
      <c r="B111" s="139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40"/>
      <c r="P111" s="137"/>
      <c r="Q111" s="34"/>
      <c r="R111" s="130"/>
      <c r="S111" s="34"/>
      <c r="T111" s="34"/>
    </row>
    <row r="112" spans="1:20" ht="16.5">
      <c r="A112" s="147" t="s">
        <v>80</v>
      </c>
      <c r="B112" s="131" t="s">
        <v>63</v>
      </c>
      <c r="C112" s="133"/>
      <c r="D112" s="133"/>
      <c r="E112" s="33"/>
      <c r="F112" s="133"/>
      <c r="G112" s="133"/>
      <c r="H112" s="133"/>
      <c r="I112" s="133"/>
      <c r="J112" s="86"/>
      <c r="K112" s="86"/>
      <c r="L112" s="86"/>
      <c r="M112" s="86"/>
      <c r="N112" s="86"/>
      <c r="O112" s="86"/>
      <c r="P112" s="86"/>
      <c r="Q112" s="86"/>
      <c r="R112" s="86"/>
      <c r="S112" s="130"/>
      <c r="T112" s="130"/>
    </row>
    <row r="113" spans="1:20" ht="16.5">
      <c r="A113" s="112"/>
      <c r="B113" s="113"/>
      <c r="C113" s="86"/>
      <c r="D113" s="98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130"/>
      <c r="S113" s="130"/>
      <c r="T113" s="130"/>
    </row>
    <row r="114" spans="1:20" ht="66">
      <c r="A114" s="93" t="s">
        <v>14</v>
      </c>
      <c r="B114" s="93" t="s">
        <v>7</v>
      </c>
      <c r="C114" s="94" t="s">
        <v>94</v>
      </c>
      <c r="D114" s="94" t="s">
        <v>37</v>
      </c>
      <c r="E114" s="94" t="s">
        <v>1</v>
      </c>
      <c r="F114" s="94" t="s">
        <v>35</v>
      </c>
      <c r="G114" s="94" t="s">
        <v>31</v>
      </c>
      <c r="H114" s="94" t="s">
        <v>30</v>
      </c>
      <c r="I114" s="94" t="s">
        <v>29</v>
      </c>
      <c r="J114" s="94" t="s">
        <v>26</v>
      </c>
      <c r="K114" s="94" t="s">
        <v>57</v>
      </c>
      <c r="L114" s="94" t="s">
        <v>28</v>
      </c>
      <c r="M114" s="94" t="s">
        <v>32</v>
      </c>
      <c r="N114" s="94" t="s">
        <v>39</v>
      </c>
      <c r="O114" s="95"/>
      <c r="P114" s="86"/>
      <c r="Q114" s="95" t="s">
        <v>86</v>
      </c>
      <c r="R114" s="95" t="s">
        <v>95</v>
      </c>
      <c r="S114" s="148"/>
      <c r="T114" s="148"/>
    </row>
    <row r="115" spans="1:20" ht="16.5">
      <c r="A115" s="102">
        <v>32</v>
      </c>
      <c r="B115" s="103" t="s">
        <v>36</v>
      </c>
      <c r="C115" s="134">
        <f>D115</f>
        <v>103000</v>
      </c>
      <c r="D115" s="104">
        <f>D117</f>
        <v>103000</v>
      </c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86"/>
      <c r="Q115" s="35">
        <v>100000</v>
      </c>
      <c r="R115" s="34">
        <v>100000</v>
      </c>
      <c r="S115" s="34"/>
      <c r="T115" s="34"/>
    </row>
    <row r="116" spans="1:20" ht="16.5">
      <c r="A116" s="99">
        <v>322</v>
      </c>
      <c r="B116" s="105" t="s">
        <v>75</v>
      </c>
      <c r="C116" s="135">
        <f>D116+Q116</f>
        <v>103000</v>
      </c>
      <c r="D116" s="101">
        <v>103000</v>
      </c>
      <c r="E116" s="104"/>
      <c r="F116" s="104"/>
      <c r="G116" s="104"/>
      <c r="H116" s="104"/>
      <c r="I116" s="104"/>
      <c r="J116" s="104"/>
      <c r="K116" s="104"/>
      <c r="L116" s="104"/>
      <c r="M116" s="104"/>
      <c r="N116" s="160"/>
      <c r="O116" s="160"/>
      <c r="P116" s="86"/>
      <c r="Q116" s="86">
        <v>0</v>
      </c>
      <c r="R116" s="34"/>
      <c r="S116" s="34"/>
      <c r="T116" s="34"/>
    </row>
    <row r="117" spans="1:20" ht="16.5">
      <c r="A117" s="107"/>
      <c r="B117" s="108" t="s">
        <v>10</v>
      </c>
      <c r="C117" s="109">
        <f>C115</f>
        <v>103000</v>
      </c>
      <c r="D117" s="109">
        <f>SUM(D116:D116)</f>
        <v>103000</v>
      </c>
      <c r="E117" s="109">
        <v>0</v>
      </c>
      <c r="F117" s="109">
        <v>0</v>
      </c>
      <c r="G117" s="109">
        <f>G115</f>
        <v>0</v>
      </c>
      <c r="H117" s="109">
        <f>H115</f>
        <v>0</v>
      </c>
      <c r="I117" s="109">
        <v>0</v>
      </c>
      <c r="J117" s="109">
        <v>0</v>
      </c>
      <c r="K117" s="109">
        <f>K115</f>
        <v>0</v>
      </c>
      <c r="L117" s="109">
        <f>L115</f>
        <v>0</v>
      </c>
      <c r="M117" s="109">
        <v>0</v>
      </c>
      <c r="N117" s="109">
        <v>0</v>
      </c>
      <c r="O117" s="136" t="e">
        <f>#REF!+O112+#REF!+O115</f>
        <v>#REF!</v>
      </c>
      <c r="P117" s="161"/>
      <c r="Q117" s="127">
        <v>100000</v>
      </c>
      <c r="R117" s="127">
        <v>100000</v>
      </c>
      <c r="S117" s="34"/>
      <c r="T117" s="34"/>
    </row>
    <row r="118" spans="1:20" ht="16.5">
      <c r="A118" s="138"/>
      <c r="B118" s="139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40"/>
      <c r="P118" s="137"/>
      <c r="Q118" s="34"/>
      <c r="R118" s="130"/>
      <c r="S118" s="34"/>
      <c r="T118" s="34"/>
    </row>
    <row r="119" spans="1:20" ht="16.5">
      <c r="A119" s="152"/>
      <c r="B119" s="153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0"/>
      <c r="P119" s="130"/>
      <c r="Q119" s="130"/>
      <c r="R119" s="130"/>
      <c r="S119" s="34"/>
      <c r="T119" s="34"/>
    </row>
    <row r="120" spans="1:20" ht="16.5">
      <c r="A120" s="138"/>
      <c r="B120" s="141" t="s">
        <v>98</v>
      </c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40"/>
      <c r="P120" s="137"/>
      <c r="Q120" s="34"/>
      <c r="R120" s="130"/>
      <c r="S120" s="34"/>
      <c r="T120" s="34"/>
    </row>
    <row r="121" spans="1:20" ht="16.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130"/>
      <c r="N121" s="87"/>
      <c r="O121" s="130"/>
      <c r="P121" s="130"/>
      <c r="Q121" s="130"/>
      <c r="R121" s="130"/>
      <c r="S121" s="34"/>
      <c r="T121" s="34"/>
    </row>
    <row r="122" spans="1:20" ht="66">
      <c r="A122" s="142" t="s">
        <v>14</v>
      </c>
      <c r="B122" s="142" t="s">
        <v>7</v>
      </c>
      <c r="C122" s="124" t="s">
        <v>94</v>
      </c>
      <c r="D122" s="124" t="s">
        <v>17</v>
      </c>
      <c r="E122" s="124" t="s">
        <v>1</v>
      </c>
      <c r="F122" s="124" t="s">
        <v>35</v>
      </c>
      <c r="G122" s="124" t="s">
        <v>31</v>
      </c>
      <c r="H122" s="124" t="s">
        <v>30</v>
      </c>
      <c r="I122" s="124" t="s">
        <v>29</v>
      </c>
      <c r="J122" s="124" t="s">
        <v>26</v>
      </c>
      <c r="K122" s="124" t="s">
        <v>57</v>
      </c>
      <c r="L122" s="94" t="s">
        <v>28</v>
      </c>
      <c r="M122" s="94" t="s">
        <v>32</v>
      </c>
      <c r="N122" s="95" t="s">
        <v>38</v>
      </c>
      <c r="O122" s="123"/>
      <c r="P122" s="123"/>
      <c r="Q122" s="95" t="s">
        <v>87</v>
      </c>
      <c r="R122" s="95" t="s">
        <v>86</v>
      </c>
      <c r="S122" s="95" t="s">
        <v>95</v>
      </c>
      <c r="T122" s="34"/>
    </row>
    <row r="123" spans="1:20" ht="16.5">
      <c r="A123" s="115">
        <v>31</v>
      </c>
      <c r="B123" s="115" t="s">
        <v>22</v>
      </c>
      <c r="C123" s="116">
        <f>C124+C125+C126</f>
        <v>112900</v>
      </c>
      <c r="D123" s="116">
        <f>D124+D125+D126</f>
        <v>42107</v>
      </c>
      <c r="E123" s="116"/>
      <c r="F123" s="116"/>
      <c r="G123" s="116"/>
      <c r="H123" s="116"/>
      <c r="I123" s="116"/>
      <c r="J123" s="116">
        <f>J124+J125+J126</f>
        <v>0</v>
      </c>
      <c r="K123" s="116"/>
      <c r="L123" s="116"/>
      <c r="M123" s="116"/>
      <c r="N123" s="116"/>
      <c r="O123" s="86"/>
      <c r="P123" s="86"/>
      <c r="Q123" s="116">
        <f>Q124+Q125+Q126</f>
        <v>70793</v>
      </c>
      <c r="R123" s="134">
        <v>112900</v>
      </c>
      <c r="S123" s="34">
        <v>112900</v>
      </c>
      <c r="T123" s="34"/>
    </row>
    <row r="124" spans="1:20" ht="16.5">
      <c r="A124" s="99">
        <v>311</v>
      </c>
      <c r="B124" s="106" t="s">
        <v>22</v>
      </c>
      <c r="C124" s="118">
        <f aca="true" t="shared" si="2" ref="C124:C129">D124+J124+Q124</f>
        <v>89080</v>
      </c>
      <c r="D124" s="101">
        <v>32724</v>
      </c>
      <c r="E124" s="101"/>
      <c r="F124" s="101"/>
      <c r="G124" s="101"/>
      <c r="H124" s="101"/>
      <c r="I124" s="101"/>
      <c r="J124" s="101"/>
      <c r="K124" s="101"/>
      <c r="L124" s="149"/>
      <c r="M124" s="149"/>
      <c r="N124" s="149"/>
      <c r="O124" s="150"/>
      <c r="P124" s="150"/>
      <c r="Q124" s="150">
        <v>56356</v>
      </c>
      <c r="R124" s="130"/>
      <c r="S124" s="34"/>
      <c r="T124" s="34"/>
    </row>
    <row r="125" spans="1:20" ht="16.5">
      <c r="A125" s="99">
        <v>312</v>
      </c>
      <c r="B125" s="106" t="s">
        <v>76</v>
      </c>
      <c r="C125" s="118">
        <f t="shared" si="2"/>
        <v>8500</v>
      </c>
      <c r="D125" s="101">
        <v>3755</v>
      </c>
      <c r="E125" s="101"/>
      <c r="F125" s="101"/>
      <c r="G125" s="101"/>
      <c r="H125" s="101"/>
      <c r="I125" s="101"/>
      <c r="J125" s="101"/>
      <c r="K125" s="101"/>
      <c r="L125" s="149"/>
      <c r="M125" s="149"/>
      <c r="N125" s="149"/>
      <c r="O125" s="150"/>
      <c r="P125" s="150"/>
      <c r="Q125" s="150">
        <v>4745</v>
      </c>
      <c r="R125" s="130"/>
      <c r="S125" s="34"/>
      <c r="T125" s="34"/>
    </row>
    <row r="126" spans="1:20" ht="16.5">
      <c r="A126" s="99">
        <v>313</v>
      </c>
      <c r="B126" s="106" t="s">
        <v>68</v>
      </c>
      <c r="C126" s="118">
        <f t="shared" si="2"/>
        <v>15320</v>
      </c>
      <c r="D126" s="101">
        <v>5628</v>
      </c>
      <c r="E126" s="101"/>
      <c r="F126" s="101"/>
      <c r="G126" s="101"/>
      <c r="H126" s="101"/>
      <c r="I126" s="101"/>
      <c r="J126" s="101"/>
      <c r="K126" s="101"/>
      <c r="L126" s="149"/>
      <c r="M126" s="149"/>
      <c r="N126" s="149"/>
      <c r="O126" s="150"/>
      <c r="P126" s="150"/>
      <c r="Q126" s="150">
        <v>9692</v>
      </c>
      <c r="R126" s="130"/>
      <c r="S126" s="34"/>
      <c r="T126" s="34"/>
    </row>
    <row r="127" spans="1:20" ht="16.5">
      <c r="A127" s="102">
        <v>32</v>
      </c>
      <c r="B127" s="103" t="s">
        <v>19</v>
      </c>
      <c r="C127" s="116">
        <f t="shared" si="2"/>
        <v>5920</v>
      </c>
      <c r="D127" s="104">
        <f>D128+D129</f>
        <v>2175</v>
      </c>
      <c r="E127" s="101"/>
      <c r="F127" s="101"/>
      <c r="G127" s="101"/>
      <c r="H127" s="101"/>
      <c r="I127" s="101"/>
      <c r="J127" s="104"/>
      <c r="K127" s="101"/>
      <c r="L127" s="149"/>
      <c r="M127" s="149"/>
      <c r="N127" s="149"/>
      <c r="O127" s="150"/>
      <c r="P127" s="150"/>
      <c r="Q127" s="155">
        <f>Q128+Q129</f>
        <v>3745</v>
      </c>
      <c r="R127" s="34">
        <v>5920</v>
      </c>
      <c r="S127" s="34">
        <v>5920</v>
      </c>
      <c r="T127" s="34"/>
    </row>
    <row r="128" spans="1:20" ht="16.5">
      <c r="A128" s="99">
        <v>321</v>
      </c>
      <c r="B128" s="106" t="s">
        <v>77</v>
      </c>
      <c r="C128" s="118">
        <f t="shared" si="2"/>
        <v>5020</v>
      </c>
      <c r="D128" s="101">
        <v>1844</v>
      </c>
      <c r="E128" s="101"/>
      <c r="F128" s="101"/>
      <c r="G128" s="101"/>
      <c r="H128" s="101"/>
      <c r="I128" s="101"/>
      <c r="J128" s="101"/>
      <c r="K128" s="101"/>
      <c r="L128" s="149"/>
      <c r="M128" s="149"/>
      <c r="N128" s="149"/>
      <c r="O128" s="150"/>
      <c r="P128" s="150"/>
      <c r="Q128" s="150">
        <v>3176</v>
      </c>
      <c r="R128" s="130"/>
      <c r="S128" s="34"/>
      <c r="T128" s="34"/>
    </row>
    <row r="129" spans="1:20" ht="16.5">
      <c r="A129" s="99">
        <v>323</v>
      </c>
      <c r="B129" s="105" t="s">
        <v>66</v>
      </c>
      <c r="C129" s="118">
        <f t="shared" si="2"/>
        <v>900</v>
      </c>
      <c r="D129" s="101">
        <v>331</v>
      </c>
      <c r="E129" s="101"/>
      <c r="F129" s="101"/>
      <c r="G129" s="101"/>
      <c r="H129" s="101"/>
      <c r="I129" s="101"/>
      <c r="J129" s="101">
        <v>0</v>
      </c>
      <c r="K129" s="101"/>
      <c r="L129" s="149"/>
      <c r="M129" s="149"/>
      <c r="N129" s="149"/>
      <c r="O129" s="150"/>
      <c r="P129" s="150"/>
      <c r="Q129" s="154">
        <v>569</v>
      </c>
      <c r="R129" s="130"/>
      <c r="S129" s="34"/>
      <c r="T129" s="34"/>
    </row>
    <row r="130" spans="1:20" ht="16.5">
      <c r="A130" s="107"/>
      <c r="B130" s="108" t="s">
        <v>10</v>
      </c>
      <c r="C130" s="109">
        <f>C123+C127</f>
        <v>118820</v>
      </c>
      <c r="D130" s="109">
        <f>D123+D127</f>
        <v>44282</v>
      </c>
      <c r="E130" s="109"/>
      <c r="F130" s="109"/>
      <c r="G130" s="109"/>
      <c r="H130" s="109"/>
      <c r="I130" s="109"/>
      <c r="J130" s="109">
        <f>J127+J123</f>
        <v>0</v>
      </c>
      <c r="K130" s="109"/>
      <c r="L130" s="109"/>
      <c r="M130" s="109"/>
      <c r="N130" s="109"/>
      <c r="O130" s="123"/>
      <c r="P130" s="123"/>
      <c r="Q130" s="127">
        <f>Q123+Q127</f>
        <v>74538</v>
      </c>
      <c r="R130" s="127">
        <f>C130</f>
        <v>118820</v>
      </c>
      <c r="S130" s="127">
        <f>C130</f>
        <v>118820</v>
      </c>
      <c r="T130" s="34"/>
    </row>
    <row r="131" spans="1:20" ht="16.5">
      <c r="A131" s="110"/>
      <c r="B131" s="111" t="s">
        <v>11</v>
      </c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23"/>
      <c r="P131" s="123"/>
      <c r="Q131" s="123"/>
      <c r="R131" s="156"/>
      <c r="S131" s="162"/>
      <c r="T131" s="34"/>
    </row>
    <row r="132" spans="1:20" ht="16.5">
      <c r="A132" s="152"/>
      <c r="B132" s="153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0"/>
      <c r="P132" s="130"/>
      <c r="Q132" s="130"/>
      <c r="R132" s="130"/>
      <c r="S132" s="34"/>
      <c r="T132" s="34"/>
    </row>
    <row r="133" spans="1:20" ht="16.5">
      <c r="A133" s="152"/>
      <c r="B133" s="15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0"/>
      <c r="P133" s="130"/>
      <c r="Q133" s="130"/>
      <c r="R133" s="130"/>
      <c r="S133" s="34"/>
      <c r="T133" s="34"/>
    </row>
    <row r="134" spans="1:20" ht="16.5">
      <c r="A134" s="138"/>
      <c r="B134" s="139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40"/>
      <c r="P134" s="137"/>
      <c r="Q134" s="34"/>
      <c r="R134" s="130"/>
      <c r="S134" s="34"/>
      <c r="T134" s="34"/>
    </row>
    <row r="135" spans="1:20" ht="16.5">
      <c r="A135" s="138"/>
      <c r="B135" s="141" t="s">
        <v>99</v>
      </c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40"/>
      <c r="P135" s="137"/>
      <c r="Q135" s="34"/>
      <c r="R135" s="130"/>
      <c r="S135" s="34"/>
      <c r="T135" s="34"/>
    </row>
    <row r="136" spans="1:20" ht="16.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130"/>
      <c r="N136" s="87"/>
      <c r="O136" s="130"/>
      <c r="P136" s="130"/>
      <c r="Q136" s="130"/>
      <c r="R136" s="130"/>
      <c r="S136" s="130"/>
      <c r="T136" s="130"/>
    </row>
    <row r="137" spans="1:20" ht="66">
      <c r="A137" s="142" t="s">
        <v>14</v>
      </c>
      <c r="B137" s="142" t="s">
        <v>7</v>
      </c>
      <c r="C137" s="124" t="s">
        <v>94</v>
      </c>
      <c r="D137" s="124" t="s">
        <v>17</v>
      </c>
      <c r="E137" s="124" t="s">
        <v>1</v>
      </c>
      <c r="F137" s="124" t="s">
        <v>35</v>
      </c>
      <c r="G137" s="124" t="s">
        <v>31</v>
      </c>
      <c r="H137" s="124" t="s">
        <v>30</v>
      </c>
      <c r="I137" s="124" t="s">
        <v>29</v>
      </c>
      <c r="J137" s="124" t="s">
        <v>26</v>
      </c>
      <c r="K137" s="124" t="s">
        <v>57</v>
      </c>
      <c r="L137" s="94" t="s">
        <v>28</v>
      </c>
      <c r="M137" s="94" t="s">
        <v>32</v>
      </c>
      <c r="N137" s="95" t="s">
        <v>38</v>
      </c>
      <c r="O137" s="123"/>
      <c r="P137" s="123"/>
      <c r="Q137" s="95" t="s">
        <v>87</v>
      </c>
      <c r="R137" s="95" t="s">
        <v>86</v>
      </c>
      <c r="S137" s="95" t="s">
        <v>95</v>
      </c>
      <c r="T137" s="130"/>
    </row>
    <row r="138" spans="1:20" ht="16.5">
      <c r="A138" s="115">
        <v>31</v>
      </c>
      <c r="B138" s="115" t="s">
        <v>22</v>
      </c>
      <c r="C138" s="116">
        <f>C139+C140+C141</f>
        <v>7039920</v>
      </c>
      <c r="D138" s="116"/>
      <c r="E138" s="116"/>
      <c r="F138" s="116"/>
      <c r="G138" s="116"/>
      <c r="H138" s="116"/>
      <c r="I138" s="116"/>
      <c r="J138" s="116">
        <f>J139+J140+J141</f>
        <v>7039920</v>
      </c>
      <c r="K138" s="116"/>
      <c r="L138" s="116"/>
      <c r="M138" s="116"/>
      <c r="N138" s="116"/>
      <c r="O138" s="86"/>
      <c r="P138" s="86"/>
      <c r="Q138" s="116"/>
      <c r="R138" s="116">
        <f>R146-R142</f>
        <v>7110000</v>
      </c>
      <c r="S138" s="86">
        <f>R138</f>
        <v>7110000</v>
      </c>
      <c r="T138" s="86"/>
    </row>
    <row r="139" spans="1:20" ht="16.5">
      <c r="A139" s="99">
        <v>311</v>
      </c>
      <c r="B139" s="106" t="s">
        <v>22</v>
      </c>
      <c r="C139" s="118">
        <f>J139</f>
        <v>5707920</v>
      </c>
      <c r="D139" s="101"/>
      <c r="E139" s="101"/>
      <c r="F139" s="101"/>
      <c r="G139" s="101"/>
      <c r="H139" s="101"/>
      <c r="I139" s="101"/>
      <c r="J139" s="101">
        <v>5707920</v>
      </c>
      <c r="K139" s="101"/>
      <c r="L139" s="149"/>
      <c r="M139" s="149"/>
      <c r="N139" s="149"/>
      <c r="O139" s="150"/>
      <c r="P139" s="150"/>
      <c r="Q139" s="150"/>
      <c r="R139" s="150"/>
      <c r="S139" s="86"/>
      <c r="T139" s="86"/>
    </row>
    <row r="140" spans="1:20" ht="16.5">
      <c r="A140" s="99">
        <v>312</v>
      </c>
      <c r="B140" s="106" t="s">
        <v>76</v>
      </c>
      <c r="C140" s="118">
        <f>J140</f>
        <v>350000</v>
      </c>
      <c r="D140" s="101"/>
      <c r="E140" s="101"/>
      <c r="F140" s="101"/>
      <c r="G140" s="101"/>
      <c r="H140" s="101"/>
      <c r="I140" s="101"/>
      <c r="J140" s="101">
        <v>350000</v>
      </c>
      <c r="K140" s="101"/>
      <c r="L140" s="149"/>
      <c r="M140" s="149"/>
      <c r="N140" s="149"/>
      <c r="O140" s="150"/>
      <c r="P140" s="150"/>
      <c r="Q140" s="150"/>
      <c r="R140" s="150"/>
      <c r="S140" s="86"/>
      <c r="T140" s="86"/>
    </row>
    <row r="141" spans="1:20" ht="16.5">
      <c r="A141" s="99">
        <v>313</v>
      </c>
      <c r="B141" s="106" t="s">
        <v>68</v>
      </c>
      <c r="C141" s="118">
        <f>J141</f>
        <v>982000</v>
      </c>
      <c r="D141" s="101"/>
      <c r="E141" s="101"/>
      <c r="F141" s="101"/>
      <c r="G141" s="101"/>
      <c r="H141" s="101"/>
      <c r="I141" s="101"/>
      <c r="J141" s="101">
        <v>982000</v>
      </c>
      <c r="K141" s="101"/>
      <c r="L141" s="149"/>
      <c r="M141" s="149"/>
      <c r="N141" s="149"/>
      <c r="O141" s="150"/>
      <c r="P141" s="150"/>
      <c r="Q141" s="150"/>
      <c r="R141" s="150"/>
      <c r="S141" s="86"/>
      <c r="T141" s="86"/>
    </row>
    <row r="142" spans="1:20" ht="16.5">
      <c r="A142" s="102">
        <v>32</v>
      </c>
      <c r="B142" s="103" t="s">
        <v>19</v>
      </c>
      <c r="C142" s="116">
        <f>C143+C144</f>
        <v>190000</v>
      </c>
      <c r="D142" s="101"/>
      <c r="E142" s="101"/>
      <c r="F142" s="101"/>
      <c r="G142" s="101"/>
      <c r="H142" s="101"/>
      <c r="I142" s="101"/>
      <c r="J142" s="104">
        <f>J143+J144</f>
        <v>190000</v>
      </c>
      <c r="K142" s="101"/>
      <c r="L142" s="149"/>
      <c r="M142" s="149"/>
      <c r="N142" s="149"/>
      <c r="O142" s="150"/>
      <c r="P142" s="150"/>
      <c r="Q142" s="150"/>
      <c r="R142" s="150">
        <v>190000</v>
      </c>
      <c r="S142" s="86">
        <v>190000</v>
      </c>
      <c r="T142" s="86"/>
    </row>
    <row r="143" spans="1:20" ht="16.5">
      <c r="A143" s="99">
        <v>321</v>
      </c>
      <c r="B143" s="106" t="s">
        <v>77</v>
      </c>
      <c r="C143" s="118">
        <f>J143</f>
        <v>150000</v>
      </c>
      <c r="D143" s="101"/>
      <c r="E143" s="101"/>
      <c r="F143" s="101"/>
      <c r="G143" s="101"/>
      <c r="H143" s="101"/>
      <c r="I143" s="101"/>
      <c r="J143" s="101">
        <v>150000</v>
      </c>
      <c r="K143" s="101"/>
      <c r="L143" s="149"/>
      <c r="M143" s="149"/>
      <c r="N143" s="149"/>
      <c r="O143" s="150"/>
      <c r="P143" s="150"/>
      <c r="Q143" s="150"/>
      <c r="R143" s="154"/>
      <c r="S143" s="86"/>
      <c r="T143" s="86"/>
    </row>
    <row r="144" spans="1:20" ht="16.5">
      <c r="A144" s="99">
        <v>329</v>
      </c>
      <c r="B144" s="105" t="s">
        <v>78</v>
      </c>
      <c r="C144" s="118">
        <f>J144</f>
        <v>40000</v>
      </c>
      <c r="D144" s="101"/>
      <c r="E144" s="101"/>
      <c r="F144" s="101"/>
      <c r="G144" s="101"/>
      <c r="H144" s="101"/>
      <c r="I144" s="101"/>
      <c r="J144" s="101">
        <v>40000</v>
      </c>
      <c r="K144" s="101"/>
      <c r="L144" s="149"/>
      <c r="M144" s="149"/>
      <c r="N144" s="149"/>
      <c r="O144" s="150"/>
      <c r="P144" s="150"/>
      <c r="Q144" s="150"/>
      <c r="R144" s="130"/>
      <c r="S144" s="130"/>
      <c r="T144" s="86"/>
    </row>
    <row r="145" spans="1:20" ht="16.5">
      <c r="A145" s="117"/>
      <c r="B145" s="120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35"/>
      <c r="O145" s="130"/>
      <c r="P145" s="130"/>
      <c r="Q145" s="130"/>
      <c r="R145" s="130"/>
      <c r="S145" s="130"/>
      <c r="T145" s="130"/>
    </row>
    <row r="146" spans="1:20" ht="16.5">
      <c r="A146" s="107"/>
      <c r="B146" s="108" t="s">
        <v>10</v>
      </c>
      <c r="C146" s="109">
        <f>C138+C142</f>
        <v>7229920</v>
      </c>
      <c r="D146" s="109"/>
      <c r="E146" s="109"/>
      <c r="F146" s="109"/>
      <c r="G146" s="109"/>
      <c r="H146" s="109"/>
      <c r="I146" s="109"/>
      <c r="J146" s="109">
        <f>J142+J138</f>
        <v>7229920</v>
      </c>
      <c r="K146" s="109"/>
      <c r="L146" s="109"/>
      <c r="M146" s="109"/>
      <c r="N146" s="109"/>
      <c r="O146" s="123"/>
      <c r="P146" s="123"/>
      <c r="Q146" s="127"/>
      <c r="R146" s="127">
        <v>7300000</v>
      </c>
      <c r="S146" s="127">
        <v>7300000</v>
      </c>
      <c r="T146" s="130"/>
    </row>
    <row r="147" spans="1:20" ht="16.5">
      <c r="A147" s="110"/>
      <c r="B147" s="111" t="s">
        <v>11</v>
      </c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23"/>
      <c r="P147" s="123"/>
      <c r="Q147" s="156"/>
      <c r="R147" s="156"/>
      <c r="S147" s="156"/>
      <c r="T147" s="130"/>
    </row>
    <row r="148" spans="1:20" ht="16.5">
      <c r="A148" s="112"/>
      <c r="B148" s="113"/>
      <c r="C148" s="86"/>
      <c r="D148" s="98"/>
      <c r="E148" s="86"/>
      <c r="F148" s="86"/>
      <c r="G148" s="86"/>
      <c r="H148" s="86"/>
      <c r="I148" s="86"/>
      <c r="J148" s="86"/>
      <c r="K148" s="86"/>
      <c r="L148" s="86"/>
      <c r="M148" s="86"/>
      <c r="N148" s="130"/>
      <c r="O148" s="130"/>
      <c r="P148" s="130"/>
      <c r="Q148" s="130"/>
      <c r="R148" s="130"/>
      <c r="S148" s="130"/>
      <c r="T148" s="130"/>
    </row>
    <row r="149" spans="1:20" ht="16.5">
      <c r="A149" s="112"/>
      <c r="B149" s="113"/>
      <c r="C149" s="86"/>
      <c r="D149" s="98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130"/>
      <c r="S149" s="130"/>
      <c r="T149" s="130"/>
    </row>
    <row r="150" spans="1:20" ht="16.5">
      <c r="A150" s="110"/>
      <c r="B150" s="111" t="s">
        <v>11</v>
      </c>
      <c r="C150" s="109">
        <f>C146+C109+C99+C76+C58+C117+C130</f>
        <v>10681560</v>
      </c>
      <c r="D150" s="109">
        <f>D130+D117+D109+D76</f>
        <v>1042282</v>
      </c>
      <c r="E150" s="109">
        <f>E99</f>
        <v>40000</v>
      </c>
      <c r="F150" s="109">
        <f>F99+F76</f>
        <v>1048000</v>
      </c>
      <c r="G150" s="109">
        <f>G99+G76+G58+G109</f>
        <v>44000</v>
      </c>
      <c r="H150" s="109">
        <f>H99+H76+H58+H109</f>
        <v>38000</v>
      </c>
      <c r="I150" s="109">
        <f>I99+I76+K99</f>
        <v>309000</v>
      </c>
      <c r="J150" s="109">
        <f>J146+J99</f>
        <v>7288920</v>
      </c>
      <c r="K150" s="109">
        <f>K58</f>
        <v>328320</v>
      </c>
      <c r="L150" s="109">
        <f>J58</f>
        <v>441500</v>
      </c>
      <c r="M150" s="109">
        <f>L99</f>
        <v>17000</v>
      </c>
      <c r="N150" s="109">
        <f>M99+Q117</f>
        <v>110000</v>
      </c>
      <c r="O150" s="86" t="e">
        <f>#REF!+O100+L92+L78</f>
        <v>#REF!</v>
      </c>
      <c r="P150" s="86"/>
      <c r="Q150" s="127">
        <f>Q130</f>
        <v>74538</v>
      </c>
      <c r="R150" s="127">
        <f>E39</f>
        <v>10466640</v>
      </c>
      <c r="S150" s="127">
        <f>F39</f>
        <v>10466640</v>
      </c>
      <c r="T150" s="34"/>
    </row>
    <row r="151" spans="1:20" ht="16.5">
      <c r="A151" s="112"/>
      <c r="B151" s="113"/>
      <c r="C151" s="86"/>
      <c r="D151" s="98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130"/>
      <c r="S151" s="130"/>
      <c r="T151" s="130"/>
    </row>
    <row r="152" spans="1:20" ht="16.5">
      <c r="A152" s="112"/>
      <c r="B152" s="113"/>
      <c r="C152" s="86"/>
      <c r="D152" s="98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130"/>
      <c r="S152" s="130"/>
      <c r="T152" s="130"/>
    </row>
    <row r="153" spans="1:20" ht="16.5">
      <c r="A153" s="112"/>
      <c r="B153" s="113"/>
      <c r="C153" s="86"/>
      <c r="D153" s="98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130"/>
      <c r="T153" s="130"/>
    </row>
    <row r="154" spans="1:20" ht="18">
      <c r="A154" s="143"/>
      <c r="B154" s="144"/>
      <c r="C154" s="35"/>
      <c r="D154" s="98"/>
      <c r="E154" s="86"/>
      <c r="F154" s="86"/>
      <c r="G154" s="86"/>
      <c r="H154" s="86"/>
      <c r="I154" s="86"/>
      <c r="J154" s="86"/>
      <c r="K154" s="86"/>
      <c r="L154" s="86"/>
      <c r="M154" s="37" t="s">
        <v>60</v>
      </c>
      <c r="N154" s="37"/>
      <c r="O154" s="86"/>
      <c r="P154" s="86"/>
      <c r="Q154" s="86"/>
      <c r="R154" s="86"/>
      <c r="S154" s="130"/>
      <c r="T154" s="130"/>
    </row>
    <row r="155" spans="1:20" ht="18">
      <c r="A155" s="143"/>
      <c r="B155" s="144"/>
      <c r="C155" s="35"/>
      <c r="D155" s="98"/>
      <c r="E155" s="86"/>
      <c r="F155" s="86"/>
      <c r="G155" s="86"/>
      <c r="H155" s="86"/>
      <c r="I155" s="86"/>
      <c r="J155" s="86"/>
      <c r="K155" s="86"/>
      <c r="L155" s="86"/>
      <c r="M155" s="37" t="s">
        <v>81</v>
      </c>
      <c r="N155" s="37"/>
      <c r="O155" s="86"/>
      <c r="P155" s="86"/>
      <c r="Q155" s="86"/>
      <c r="R155" s="86"/>
      <c r="S155" s="86"/>
      <c r="T155" s="86"/>
    </row>
    <row r="156" spans="1:17" ht="15.75">
      <c r="A156" s="10"/>
      <c r="B156" s="11"/>
      <c r="C156" s="12"/>
      <c r="M156" s="163" t="s">
        <v>89</v>
      </c>
      <c r="N156" s="163"/>
      <c r="O156" s="163"/>
      <c r="P156" s="163"/>
      <c r="Q156" s="163"/>
    </row>
    <row r="157" ht="14.25">
      <c r="M157" s="2" t="s">
        <v>89</v>
      </c>
    </row>
  </sheetData>
  <sheetProtection/>
  <mergeCells count="19">
    <mergeCell ref="A20:C20"/>
    <mergeCell ref="A21:C21"/>
    <mergeCell ref="A32:C32"/>
    <mergeCell ref="A18:C18"/>
    <mergeCell ref="A14:C14"/>
    <mergeCell ref="A26:C26"/>
    <mergeCell ref="A15:C15"/>
    <mergeCell ref="A16:C16"/>
    <mergeCell ref="A17:C17"/>
    <mergeCell ref="A34:C34"/>
    <mergeCell ref="A37:C37"/>
    <mergeCell ref="A31:C31"/>
    <mergeCell ref="A1:L1"/>
    <mergeCell ref="A11:C11"/>
    <mergeCell ref="A12:C12"/>
    <mergeCell ref="A22:C22"/>
    <mergeCell ref="A13:C13"/>
    <mergeCell ref="A30:C30"/>
    <mergeCell ref="A10:C10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46" r:id="rId1"/>
  <rowBreaks count="2" manualBreakCount="2">
    <brk id="46" max="255" man="1"/>
    <brk id="10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24"/>
  <sheetViews>
    <sheetView zoomScalePageLayoutView="0" workbookViewId="0" topLeftCell="A1">
      <selection activeCell="G10" sqref="G10"/>
    </sheetView>
  </sheetViews>
  <sheetFormatPr defaultColWidth="9.140625" defaultRowHeight="12.75"/>
  <cols>
    <col min="6" max="6" width="12.8515625" style="0" customWidth="1"/>
    <col min="7" max="7" width="13.57421875" style="0" customWidth="1"/>
    <col min="8" max="8" width="13.7109375" style="0" customWidth="1"/>
  </cols>
  <sheetData>
    <row r="3" spans="1:8" ht="43.5" customHeight="1">
      <c r="A3" s="251" t="s">
        <v>100</v>
      </c>
      <c r="B3" s="251"/>
      <c r="C3" s="251"/>
      <c r="D3" s="251"/>
      <c r="E3" s="251"/>
      <c r="F3" s="251"/>
      <c r="G3" s="251"/>
      <c r="H3" s="251"/>
    </row>
    <row r="4" spans="1:8" ht="18">
      <c r="A4" s="251" t="s">
        <v>101</v>
      </c>
      <c r="B4" s="251"/>
      <c r="C4" s="251"/>
      <c r="D4" s="251"/>
      <c r="E4" s="251"/>
      <c r="F4" s="251"/>
      <c r="G4" s="255"/>
      <c r="H4" s="255"/>
    </row>
    <row r="5" spans="1:8" ht="18">
      <c r="A5" s="251"/>
      <c r="B5" s="251"/>
      <c r="C5" s="251"/>
      <c r="D5" s="251"/>
      <c r="E5" s="251"/>
      <c r="F5" s="251"/>
      <c r="G5" s="251"/>
      <c r="H5" s="256"/>
    </row>
    <row r="6" spans="1:8" ht="18">
      <c r="A6" s="14"/>
      <c r="B6" s="15"/>
      <c r="C6" s="15"/>
      <c r="D6" s="15"/>
      <c r="E6" s="15"/>
      <c r="F6" s="13"/>
      <c r="G6" s="13"/>
      <c r="H6" s="13"/>
    </row>
    <row r="7" spans="1:8" ht="39">
      <c r="A7" s="16"/>
      <c r="B7" s="17"/>
      <c r="C7" s="17"/>
      <c r="D7" s="18"/>
      <c r="E7" s="19"/>
      <c r="F7" s="20" t="s">
        <v>102</v>
      </c>
      <c r="G7" s="20" t="s">
        <v>103</v>
      </c>
      <c r="H7" s="21" t="s">
        <v>104</v>
      </c>
    </row>
    <row r="8" spans="1:8" ht="15.75">
      <c r="A8" s="252" t="s">
        <v>105</v>
      </c>
      <c r="B8" s="253"/>
      <c r="C8" s="253"/>
      <c r="D8" s="253"/>
      <c r="E8" s="254"/>
      <c r="F8" s="23">
        <v>10681560</v>
      </c>
      <c r="G8" s="23">
        <v>10466640</v>
      </c>
      <c r="H8" s="23">
        <f>G8</f>
        <v>10466640</v>
      </c>
    </row>
    <row r="9" spans="1:8" ht="15.75">
      <c r="A9" s="252" t="s">
        <v>106</v>
      </c>
      <c r="B9" s="253"/>
      <c r="C9" s="253"/>
      <c r="D9" s="253"/>
      <c r="E9" s="254"/>
      <c r="F9" s="23">
        <f>F8-F10</f>
        <v>10679560</v>
      </c>
      <c r="G9" s="23">
        <f>G8-G10</f>
        <v>10464640</v>
      </c>
      <c r="H9" s="23">
        <f>H8-H10</f>
        <v>10464640</v>
      </c>
    </row>
    <row r="10" spans="1:8" ht="15.75">
      <c r="A10" s="259" t="s">
        <v>107</v>
      </c>
      <c r="B10" s="254"/>
      <c r="C10" s="254"/>
      <c r="D10" s="254"/>
      <c r="E10" s="254"/>
      <c r="F10" s="23">
        <v>2000</v>
      </c>
      <c r="G10" s="23">
        <v>2000</v>
      </c>
      <c r="H10" s="23">
        <v>2000</v>
      </c>
    </row>
    <row r="11" spans="1:8" ht="15.75">
      <c r="A11" s="24" t="s">
        <v>108</v>
      </c>
      <c r="B11" s="22"/>
      <c r="C11" s="22"/>
      <c r="D11" s="22"/>
      <c r="E11" s="22"/>
      <c r="F11" s="23">
        <v>10681560</v>
      </c>
      <c r="G11" s="23">
        <v>10466640</v>
      </c>
      <c r="H11" s="23">
        <f>H8</f>
        <v>10466640</v>
      </c>
    </row>
    <row r="12" spans="1:8" ht="15.75">
      <c r="A12" s="257" t="s">
        <v>109</v>
      </c>
      <c r="B12" s="253"/>
      <c r="C12" s="253"/>
      <c r="D12" s="253"/>
      <c r="E12" s="258"/>
      <c r="F12" s="25">
        <f>F11-F13</f>
        <v>10597560</v>
      </c>
      <c r="G12" s="25">
        <f>G11-G13</f>
        <v>10379640</v>
      </c>
      <c r="H12" s="25">
        <f>H11-H13</f>
        <v>10379640</v>
      </c>
    </row>
    <row r="13" spans="1:8" ht="15.75">
      <c r="A13" s="259" t="s">
        <v>110</v>
      </c>
      <c r="B13" s="254"/>
      <c r="C13" s="254"/>
      <c r="D13" s="254"/>
      <c r="E13" s="254"/>
      <c r="F13" s="25">
        <v>84000</v>
      </c>
      <c r="G13" s="25">
        <v>87000</v>
      </c>
      <c r="H13" s="25">
        <v>87000</v>
      </c>
    </row>
    <row r="14" spans="1:8" ht="15.75">
      <c r="A14" s="257" t="s">
        <v>111</v>
      </c>
      <c r="B14" s="253"/>
      <c r="C14" s="253"/>
      <c r="D14" s="253"/>
      <c r="E14" s="253"/>
      <c r="F14" s="25">
        <f>+F8-F11</f>
        <v>0</v>
      </c>
      <c r="G14" s="25">
        <f>+G8-G11</f>
        <v>0</v>
      </c>
      <c r="H14" s="25">
        <f>+H8-H11</f>
        <v>0</v>
      </c>
    </row>
    <row r="15" spans="1:8" ht="18">
      <c r="A15" s="251"/>
      <c r="B15" s="260"/>
      <c r="C15" s="260"/>
      <c r="D15" s="260"/>
      <c r="E15" s="260"/>
      <c r="F15" s="256"/>
      <c r="G15" s="256"/>
      <c r="H15" s="256"/>
    </row>
    <row r="16" spans="1:8" ht="39">
      <c r="A16" s="16"/>
      <c r="B16" s="17"/>
      <c r="C16" s="17"/>
      <c r="D16" s="18"/>
      <c r="E16" s="19"/>
      <c r="F16" s="20" t="s">
        <v>102</v>
      </c>
      <c r="G16" s="20" t="s">
        <v>103</v>
      </c>
      <c r="H16" s="21" t="s">
        <v>104</v>
      </c>
    </row>
    <row r="17" spans="1:8" ht="15.75">
      <c r="A17" s="261" t="s">
        <v>112</v>
      </c>
      <c r="B17" s="262"/>
      <c r="C17" s="262"/>
      <c r="D17" s="262"/>
      <c r="E17" s="263"/>
      <c r="F17" s="27">
        <v>0</v>
      </c>
      <c r="G17" s="27">
        <v>0</v>
      </c>
      <c r="H17" s="25">
        <v>0</v>
      </c>
    </row>
    <row r="18" spans="1:8" ht="18">
      <c r="A18" s="264"/>
      <c r="B18" s="260"/>
      <c r="C18" s="260"/>
      <c r="D18" s="260"/>
      <c r="E18" s="260"/>
      <c r="F18" s="256"/>
      <c r="G18" s="256"/>
      <c r="H18" s="256"/>
    </row>
    <row r="19" spans="1:8" ht="39">
      <c r="A19" s="16"/>
      <c r="B19" s="17"/>
      <c r="C19" s="17"/>
      <c r="D19" s="18"/>
      <c r="E19" s="19"/>
      <c r="F19" s="20" t="s">
        <v>102</v>
      </c>
      <c r="G19" s="20" t="s">
        <v>103</v>
      </c>
      <c r="H19" s="21" t="s">
        <v>104</v>
      </c>
    </row>
    <row r="20" spans="1:8" ht="15.75">
      <c r="A20" s="252" t="s">
        <v>113</v>
      </c>
      <c r="B20" s="253"/>
      <c r="C20" s="253"/>
      <c r="D20" s="253"/>
      <c r="E20" s="253"/>
      <c r="F20" s="23">
        <v>0</v>
      </c>
      <c r="G20" s="23">
        <v>0</v>
      </c>
      <c r="H20" s="23">
        <v>0</v>
      </c>
    </row>
    <row r="21" spans="1:8" ht="15.75">
      <c r="A21" s="252" t="s">
        <v>114</v>
      </c>
      <c r="B21" s="253"/>
      <c r="C21" s="253"/>
      <c r="D21" s="253"/>
      <c r="E21" s="253"/>
      <c r="F21" s="23">
        <v>0</v>
      </c>
      <c r="G21" s="23">
        <v>0</v>
      </c>
      <c r="H21" s="23">
        <v>0</v>
      </c>
    </row>
    <row r="22" spans="1:8" ht="15.75">
      <c r="A22" s="257" t="s">
        <v>115</v>
      </c>
      <c r="B22" s="253"/>
      <c r="C22" s="253"/>
      <c r="D22" s="253"/>
      <c r="E22" s="253"/>
      <c r="F22" s="23">
        <v>0</v>
      </c>
      <c r="G22" s="23">
        <v>0</v>
      </c>
      <c r="H22" s="23">
        <v>0</v>
      </c>
    </row>
    <row r="23" spans="1:8" ht="18">
      <c r="A23" s="28"/>
      <c r="B23" s="29"/>
      <c r="C23" s="26"/>
      <c r="D23" s="30"/>
      <c r="E23" s="29"/>
      <c r="F23" s="31"/>
      <c r="G23" s="31"/>
      <c r="H23" s="31"/>
    </row>
    <row r="24" spans="1:8" ht="15.75">
      <c r="A24" s="257" t="s">
        <v>116</v>
      </c>
      <c r="B24" s="253"/>
      <c r="C24" s="253"/>
      <c r="D24" s="253"/>
      <c r="E24" s="253"/>
      <c r="F24" s="23">
        <f>SUM(F14,F17,F22)</f>
        <v>0</v>
      </c>
      <c r="G24" s="23">
        <f>SUM(G14,G17,G22)</f>
        <v>0</v>
      </c>
      <c r="H24" s="23">
        <f>SUM(H14,H17,H22)</f>
        <v>0</v>
      </c>
    </row>
  </sheetData>
  <sheetProtection/>
  <mergeCells count="16">
    <mergeCell ref="A24:E24"/>
    <mergeCell ref="A9:E9"/>
    <mergeCell ref="A13:E13"/>
    <mergeCell ref="A14:E14"/>
    <mergeCell ref="A15:H15"/>
    <mergeCell ref="A17:E17"/>
    <mergeCell ref="A18:H18"/>
    <mergeCell ref="A10:E10"/>
    <mergeCell ref="A3:H3"/>
    <mergeCell ref="A8:E8"/>
    <mergeCell ref="A4:H4"/>
    <mergeCell ref="A5:H5"/>
    <mergeCell ref="A20:E20"/>
    <mergeCell ref="A22:E22"/>
    <mergeCell ref="A12:E12"/>
    <mergeCell ref="A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52"/>
  <sheetViews>
    <sheetView tabSelected="1" zoomScalePageLayoutView="0" workbookViewId="0" topLeftCell="A4">
      <selection activeCell="M40" sqref="M40"/>
    </sheetView>
  </sheetViews>
  <sheetFormatPr defaultColWidth="9.140625" defaultRowHeight="12.75"/>
  <cols>
    <col min="1" max="1" width="14.57421875" style="0" customWidth="1"/>
    <col min="2" max="2" width="9.8515625" style="0" customWidth="1"/>
    <col min="3" max="3" width="8.140625" style="0" customWidth="1"/>
    <col min="4" max="4" width="9.421875" style="0" customWidth="1"/>
    <col min="7" max="7" width="8.00390625" style="0" customWidth="1"/>
    <col min="8" max="8" width="11.28125" style="0" customWidth="1"/>
    <col min="9" max="9" width="8.57421875" style="0" customWidth="1"/>
  </cols>
  <sheetData>
    <row r="3" spans="1:9" ht="30" customHeight="1">
      <c r="A3" s="251" t="s">
        <v>117</v>
      </c>
      <c r="B3" s="251"/>
      <c r="C3" s="251"/>
      <c r="D3" s="251"/>
      <c r="E3" s="251"/>
      <c r="F3" s="251"/>
      <c r="G3" s="251"/>
      <c r="H3" s="251"/>
      <c r="I3" s="251"/>
    </row>
    <row r="4" spans="1:9" ht="13.5" thickBot="1">
      <c r="A4" s="165"/>
      <c r="B4" s="166"/>
      <c r="C4" s="166"/>
      <c r="D4" s="166"/>
      <c r="E4" s="166"/>
      <c r="F4" s="166"/>
      <c r="G4" s="166"/>
      <c r="H4" s="166"/>
      <c r="I4" s="167" t="s">
        <v>0</v>
      </c>
    </row>
    <row r="5" spans="1:11" ht="26.25" thickBot="1">
      <c r="A5" s="168" t="s">
        <v>118</v>
      </c>
      <c r="B5" s="269" t="s">
        <v>119</v>
      </c>
      <c r="C5" s="270"/>
      <c r="D5" s="270"/>
      <c r="E5" s="270"/>
      <c r="F5" s="270"/>
      <c r="G5" s="270"/>
      <c r="H5" s="270"/>
      <c r="I5" s="271"/>
      <c r="J5" s="169"/>
      <c r="K5" s="169"/>
    </row>
    <row r="6" spans="1:11" ht="102">
      <c r="A6" s="170" t="s">
        <v>120</v>
      </c>
      <c r="B6" s="171" t="s">
        <v>121</v>
      </c>
      <c r="C6" s="172" t="s">
        <v>1</v>
      </c>
      <c r="D6" s="172" t="s">
        <v>122</v>
      </c>
      <c r="E6" s="172" t="s">
        <v>123</v>
      </c>
      <c r="F6" s="172" t="s">
        <v>59</v>
      </c>
      <c r="G6" s="172" t="s">
        <v>124</v>
      </c>
      <c r="H6" s="172" t="s">
        <v>125</v>
      </c>
      <c r="I6" s="173" t="s">
        <v>126</v>
      </c>
      <c r="J6" s="169"/>
      <c r="K6" s="169"/>
    </row>
    <row r="7" spans="1:9" s="169" customFormat="1" ht="12.75">
      <c r="A7" s="174">
        <v>63231</v>
      </c>
      <c r="B7" s="175"/>
      <c r="C7" s="175"/>
      <c r="D7" s="175"/>
      <c r="E7" s="176"/>
      <c r="F7" s="176"/>
      <c r="G7" s="176"/>
      <c r="H7" s="177"/>
      <c r="I7" s="178"/>
    </row>
    <row r="8" spans="1:9" s="169" customFormat="1" ht="12.75">
      <c r="A8" s="179" t="s">
        <v>127</v>
      </c>
      <c r="B8" s="180"/>
      <c r="C8" s="180"/>
      <c r="D8" s="181">
        <v>44000</v>
      </c>
      <c r="E8" s="180"/>
      <c r="F8" s="180"/>
      <c r="G8" s="182"/>
      <c r="H8" s="183"/>
      <c r="I8" s="184"/>
    </row>
    <row r="9" spans="1:9" s="169" customFormat="1" ht="12.75">
      <c r="A9" s="179">
        <v>63612</v>
      </c>
      <c r="B9" s="180"/>
      <c r="C9" s="180"/>
      <c r="D9" s="180"/>
      <c r="E9" s="181">
        <v>59000</v>
      </c>
      <c r="F9" s="181">
        <v>7229920</v>
      </c>
      <c r="G9" s="182"/>
      <c r="H9" s="183"/>
      <c r="I9" s="185"/>
    </row>
    <row r="10" spans="1:11" ht="12.75">
      <c r="A10" s="186">
        <v>63613</v>
      </c>
      <c r="B10" s="181"/>
      <c r="C10" s="187"/>
      <c r="D10" s="188"/>
      <c r="E10" s="181">
        <v>347000</v>
      </c>
      <c r="F10" s="181"/>
      <c r="G10" s="189"/>
      <c r="H10" s="190"/>
      <c r="I10" s="191"/>
      <c r="J10" s="169"/>
      <c r="K10" s="169"/>
    </row>
    <row r="11" spans="1:11" ht="12.75">
      <c r="A11" s="186">
        <v>65264</v>
      </c>
      <c r="B11" s="187"/>
      <c r="C11" s="187"/>
      <c r="D11" s="187">
        <v>1048000</v>
      </c>
      <c r="E11" s="187"/>
      <c r="F11" s="187"/>
      <c r="G11" s="187"/>
      <c r="H11" s="187"/>
      <c r="I11" s="192"/>
      <c r="J11" s="169"/>
      <c r="K11" s="169"/>
    </row>
    <row r="12" spans="1:11" ht="12.75">
      <c r="A12" s="186">
        <v>65267</v>
      </c>
      <c r="B12" s="187"/>
      <c r="C12" s="187"/>
      <c r="D12" s="187"/>
      <c r="E12" s="187"/>
      <c r="F12" s="187"/>
      <c r="G12" s="187"/>
      <c r="H12" s="187">
        <v>15000</v>
      </c>
      <c r="I12" s="193"/>
      <c r="J12" s="169"/>
      <c r="K12" s="169"/>
    </row>
    <row r="13" spans="1:11" ht="12.75">
      <c r="A13" s="186">
        <v>66151</v>
      </c>
      <c r="B13" s="187"/>
      <c r="C13" s="187">
        <v>40000</v>
      </c>
      <c r="D13" s="187"/>
      <c r="E13" s="187"/>
      <c r="F13" s="187"/>
      <c r="G13" s="187"/>
      <c r="H13" s="187"/>
      <c r="I13" s="192"/>
      <c r="J13" s="169"/>
      <c r="K13" s="169"/>
    </row>
    <row r="14" spans="1:11" ht="12.75">
      <c r="A14" s="186">
        <v>66313</v>
      </c>
      <c r="B14" s="187"/>
      <c r="C14" s="187"/>
      <c r="D14" s="187"/>
      <c r="E14" s="187"/>
      <c r="F14" s="187"/>
      <c r="G14" s="187">
        <v>10000</v>
      </c>
      <c r="H14" s="187"/>
      <c r="I14" s="192"/>
      <c r="J14" s="169"/>
      <c r="K14" s="169"/>
    </row>
    <row r="15" spans="1:11" ht="12.75">
      <c r="A15" s="186">
        <v>67111</v>
      </c>
      <c r="B15" s="187">
        <v>1767820</v>
      </c>
      <c r="C15" s="187"/>
      <c r="D15" s="187"/>
      <c r="E15" s="187"/>
      <c r="F15" s="187"/>
      <c r="G15" s="187"/>
      <c r="H15" s="187"/>
      <c r="I15" s="187"/>
      <c r="J15" s="169"/>
      <c r="K15" s="169"/>
    </row>
    <row r="16" spans="1:11" ht="13.5" customHeight="1">
      <c r="A16" s="194" t="s">
        <v>128</v>
      </c>
      <c r="B16" s="187">
        <v>44282</v>
      </c>
      <c r="C16" s="187"/>
      <c r="D16" s="187"/>
      <c r="E16" s="187">
        <v>11181</v>
      </c>
      <c r="F16" s="187"/>
      <c r="G16" s="187"/>
      <c r="H16" s="187"/>
      <c r="I16" s="187">
        <v>63357</v>
      </c>
      <c r="J16" s="169"/>
      <c r="K16" s="169"/>
    </row>
    <row r="17" spans="1:11" ht="13.5" thickBot="1">
      <c r="A17" s="195">
        <v>72111</v>
      </c>
      <c r="B17" s="196"/>
      <c r="C17" s="196"/>
      <c r="D17" s="196"/>
      <c r="E17" s="196"/>
      <c r="F17" s="196"/>
      <c r="G17" s="196"/>
      <c r="H17" s="197">
        <v>2000</v>
      </c>
      <c r="I17" s="198"/>
      <c r="J17" s="169"/>
      <c r="K17" s="169"/>
    </row>
    <row r="18" spans="1:11" ht="26.25" thickBot="1">
      <c r="A18" s="199" t="s">
        <v>129</v>
      </c>
      <c r="B18" s="200">
        <f>B17+B16+B15+B14+B13+B12+B11+B10</f>
        <v>1812102</v>
      </c>
      <c r="C18" s="201">
        <f>C17+C16+C15+C14+C13+C12+C11+C10</f>
        <v>40000</v>
      </c>
      <c r="D18" s="202">
        <f>D17+D16+D15+D14+D13+D12+D11+D10+D8</f>
        <v>1092000</v>
      </c>
      <c r="E18" s="200">
        <f>E9+E10+E16</f>
        <v>417181</v>
      </c>
      <c r="F18" s="240">
        <f>F9</f>
        <v>7229920</v>
      </c>
      <c r="G18" s="202">
        <f>G17+G16+G14+G15+G13+G12+G11+G10</f>
        <v>10000</v>
      </c>
      <c r="H18" s="203">
        <f>H17+H16+H15+H14+H13+H12+H11+H10</f>
        <v>17000</v>
      </c>
      <c r="I18" s="204">
        <f>I16</f>
        <v>63357</v>
      </c>
      <c r="J18" s="169"/>
      <c r="K18" s="169"/>
    </row>
    <row r="19" spans="1:10" ht="51.75" thickBot="1">
      <c r="A19" s="199" t="s">
        <v>130</v>
      </c>
      <c r="B19" s="265">
        <f>B18+C18+D18+E18+G18+H18+I18+F18</f>
        <v>10681560</v>
      </c>
      <c r="C19" s="266"/>
      <c r="D19" s="266"/>
      <c r="E19" s="266"/>
      <c r="F19" s="267"/>
      <c r="G19" s="266"/>
      <c r="H19" s="266"/>
      <c r="I19" s="272"/>
      <c r="J19" s="169"/>
    </row>
    <row r="20" spans="1:10" ht="12.75">
      <c r="A20" s="205"/>
      <c r="B20" s="206"/>
      <c r="C20" s="206"/>
      <c r="D20" s="206"/>
      <c r="E20" s="206"/>
      <c r="F20" s="206"/>
      <c r="G20" s="206"/>
      <c r="H20" s="206"/>
      <c r="I20" s="206"/>
      <c r="J20" s="169"/>
    </row>
    <row r="21" spans="1:10" ht="12.75">
      <c r="A21" s="205"/>
      <c r="B21" s="206"/>
      <c r="C21" s="206"/>
      <c r="D21" s="206"/>
      <c r="E21" s="206"/>
      <c r="F21" s="206"/>
      <c r="G21" s="206"/>
      <c r="H21" s="206"/>
      <c r="I21" s="206"/>
      <c r="J21" s="169"/>
    </row>
    <row r="22" spans="1:9" ht="13.5" thickBot="1">
      <c r="A22" s="164"/>
      <c r="B22" s="207"/>
      <c r="C22" s="164"/>
      <c r="D22" s="208"/>
      <c r="E22" s="209"/>
      <c r="F22" s="209"/>
      <c r="G22" s="13"/>
      <c r="H22" s="13"/>
      <c r="I22" s="167"/>
    </row>
    <row r="23" spans="1:9" ht="26.25" thickBot="1">
      <c r="A23" s="210" t="s">
        <v>118</v>
      </c>
      <c r="B23" s="269" t="s">
        <v>131</v>
      </c>
      <c r="C23" s="273"/>
      <c r="D23" s="273"/>
      <c r="E23" s="273"/>
      <c r="F23" s="273"/>
      <c r="G23" s="273"/>
      <c r="H23" s="273"/>
      <c r="I23" s="274"/>
    </row>
    <row r="24" spans="1:9" ht="102.75" thickBot="1">
      <c r="A24" s="211" t="s">
        <v>120</v>
      </c>
      <c r="B24" s="212" t="s">
        <v>121</v>
      </c>
      <c r="C24" s="213" t="s">
        <v>1</v>
      </c>
      <c r="D24" s="213" t="s">
        <v>122</v>
      </c>
      <c r="E24" s="213" t="s">
        <v>123</v>
      </c>
      <c r="F24" s="213" t="s">
        <v>59</v>
      </c>
      <c r="G24" s="213" t="s">
        <v>124</v>
      </c>
      <c r="H24" s="213" t="s">
        <v>125</v>
      </c>
      <c r="I24" s="173" t="s">
        <v>126</v>
      </c>
    </row>
    <row r="25" spans="1:9" ht="12.75">
      <c r="A25" s="214">
        <v>63</v>
      </c>
      <c r="B25" s="215"/>
      <c r="C25" s="216"/>
      <c r="D25" s="217"/>
      <c r="E25" s="218">
        <v>406000</v>
      </c>
      <c r="F25" s="218">
        <v>7300000</v>
      </c>
      <c r="G25" s="218"/>
      <c r="H25" s="219"/>
      <c r="I25" s="220"/>
    </row>
    <row r="26" spans="1:9" ht="12.75">
      <c r="A26" s="221" t="s">
        <v>132</v>
      </c>
      <c r="B26" s="222"/>
      <c r="C26" s="192"/>
      <c r="D26" s="192">
        <v>44000</v>
      </c>
      <c r="E26" s="192"/>
      <c r="F26" s="192"/>
      <c r="G26" s="192"/>
      <c r="H26" s="223"/>
      <c r="I26" s="224"/>
    </row>
    <row r="27" spans="1:9" ht="12.75">
      <c r="A27" s="221">
        <v>65</v>
      </c>
      <c r="B27" s="222"/>
      <c r="C27" s="192"/>
      <c r="D27" s="192">
        <v>1051000</v>
      </c>
      <c r="E27" s="192"/>
      <c r="F27" s="192"/>
      <c r="G27" s="192"/>
      <c r="H27" s="223">
        <v>15000</v>
      </c>
      <c r="I27" s="224"/>
    </row>
    <row r="28" spans="1:9" ht="12.75">
      <c r="A28" s="221">
        <v>66</v>
      </c>
      <c r="B28" s="222"/>
      <c r="C28" s="192">
        <v>40000</v>
      </c>
      <c r="D28" s="192"/>
      <c r="E28" s="192"/>
      <c r="F28" s="192"/>
      <c r="G28" s="192"/>
      <c r="H28" s="223"/>
      <c r="I28" s="224"/>
    </row>
    <row r="29" spans="1:9" ht="12.75">
      <c r="A29" s="221" t="s">
        <v>133</v>
      </c>
      <c r="B29" s="225"/>
      <c r="C29" s="226"/>
      <c r="D29" s="226"/>
      <c r="E29" s="226"/>
      <c r="F29" s="226"/>
      <c r="G29" s="226">
        <v>10000</v>
      </c>
      <c r="H29" s="223"/>
      <c r="I29" s="227"/>
    </row>
    <row r="30" spans="1:9" ht="12.75">
      <c r="A30" s="221">
        <v>67</v>
      </c>
      <c r="B30" s="225">
        <v>1524102</v>
      </c>
      <c r="C30" s="226"/>
      <c r="D30" s="226"/>
      <c r="E30" s="226">
        <v>11181</v>
      </c>
      <c r="F30" s="226"/>
      <c r="G30" s="226"/>
      <c r="H30" s="223"/>
      <c r="I30" s="227">
        <v>63357</v>
      </c>
    </row>
    <row r="31" spans="1:9" ht="12.75">
      <c r="A31" s="221">
        <v>72</v>
      </c>
      <c r="B31" s="225"/>
      <c r="C31" s="226"/>
      <c r="D31" s="226"/>
      <c r="E31" s="226"/>
      <c r="F31" s="226"/>
      <c r="G31" s="226"/>
      <c r="H31" s="223">
        <v>2000</v>
      </c>
      <c r="I31" s="227"/>
    </row>
    <row r="32" spans="1:9" ht="13.5" thickBot="1">
      <c r="A32" s="228"/>
      <c r="B32" s="229"/>
      <c r="C32" s="230"/>
      <c r="D32" s="230"/>
      <c r="E32" s="230"/>
      <c r="F32" s="226"/>
      <c r="G32" s="230"/>
      <c r="H32" s="231"/>
      <c r="I32" s="232"/>
    </row>
    <row r="33" spans="1:9" ht="26.25" thickBot="1">
      <c r="A33" s="199" t="s">
        <v>129</v>
      </c>
      <c r="B33" s="233">
        <f>SUM(B25:B32)</f>
        <v>1524102</v>
      </c>
      <c r="C33" s="234">
        <f>SUM(C25:C32)</f>
        <v>40000</v>
      </c>
      <c r="D33" s="235">
        <f>SUM(D25:D32)</f>
        <v>1095000</v>
      </c>
      <c r="E33" s="233">
        <f>SUM(E25:E32)</f>
        <v>417181</v>
      </c>
      <c r="F33" s="241">
        <f>F25</f>
        <v>7300000</v>
      </c>
      <c r="G33" s="235">
        <f>SUM(G25:G32)</f>
        <v>10000</v>
      </c>
      <c r="H33" s="234">
        <f>H27+H31</f>
        <v>17000</v>
      </c>
      <c r="I33" s="236">
        <f>I30</f>
        <v>63357</v>
      </c>
    </row>
    <row r="34" spans="1:9" ht="51.75" thickBot="1">
      <c r="A34" s="199" t="s">
        <v>134</v>
      </c>
      <c r="B34" s="265">
        <f>B33+C33+D33+E33+G33+H33+I33+F33</f>
        <v>10466640</v>
      </c>
      <c r="C34" s="266"/>
      <c r="D34" s="266"/>
      <c r="E34" s="266"/>
      <c r="F34" s="267"/>
      <c r="G34" s="266"/>
      <c r="H34" s="266"/>
      <c r="I34" s="268"/>
    </row>
    <row r="35" spans="1:9" ht="12.75">
      <c r="A35" s="205"/>
      <c r="B35" s="206"/>
      <c r="C35" s="206"/>
      <c r="D35" s="206"/>
      <c r="E35" s="206"/>
      <c r="F35" s="206"/>
      <c r="G35" s="206"/>
      <c r="H35" s="206"/>
      <c r="I35" s="206"/>
    </row>
    <row r="36" spans="1:9" ht="12.75">
      <c r="A36" s="205"/>
      <c r="B36" s="206"/>
      <c r="C36" s="206"/>
      <c r="D36" s="206"/>
      <c r="E36" s="206"/>
      <c r="F36" s="206"/>
      <c r="G36" s="206"/>
      <c r="H36" s="206"/>
      <c r="I36" s="206"/>
    </row>
    <row r="37" spans="1:9" ht="12.75">
      <c r="A37" s="205"/>
      <c r="B37" s="206"/>
      <c r="C37" s="206"/>
      <c r="D37" s="206"/>
      <c r="E37" s="206"/>
      <c r="F37" s="206"/>
      <c r="G37" s="206"/>
      <c r="H37" s="206"/>
      <c r="I37" s="206"/>
    </row>
    <row r="38" spans="1:9" ht="12.75">
      <c r="A38" s="205"/>
      <c r="B38" s="206"/>
      <c r="C38" s="206"/>
      <c r="D38" s="206"/>
      <c r="E38" s="206"/>
      <c r="F38" s="206"/>
      <c r="G38" s="206"/>
      <c r="H38" s="206"/>
      <c r="I38" s="206"/>
    </row>
    <row r="39" spans="1:9" ht="13.5" thickBot="1">
      <c r="A39" s="237"/>
      <c r="B39" s="237"/>
      <c r="C39" s="237"/>
      <c r="D39" s="238"/>
      <c r="E39" s="239"/>
      <c r="F39" s="239"/>
      <c r="G39" s="13"/>
      <c r="H39" s="13"/>
      <c r="I39" s="13"/>
    </row>
    <row r="40" spans="1:9" ht="26.25" thickBot="1">
      <c r="A40" s="210" t="s">
        <v>118</v>
      </c>
      <c r="B40" s="269" t="s">
        <v>135</v>
      </c>
      <c r="C40" s="273"/>
      <c r="D40" s="273"/>
      <c r="E40" s="273"/>
      <c r="F40" s="273"/>
      <c r="G40" s="273"/>
      <c r="H40" s="273"/>
      <c r="I40" s="274"/>
    </row>
    <row r="41" spans="1:9" ht="102.75" thickBot="1">
      <c r="A41" s="211" t="s">
        <v>120</v>
      </c>
      <c r="B41" s="212" t="s">
        <v>121</v>
      </c>
      <c r="C41" s="213" t="s">
        <v>1</v>
      </c>
      <c r="D41" s="213" t="s">
        <v>122</v>
      </c>
      <c r="E41" s="213" t="s">
        <v>123</v>
      </c>
      <c r="F41" s="213" t="s">
        <v>59</v>
      </c>
      <c r="G41" s="213" t="s">
        <v>124</v>
      </c>
      <c r="H41" s="213" t="s">
        <v>125</v>
      </c>
      <c r="I41" s="173" t="s">
        <v>126</v>
      </c>
    </row>
    <row r="42" spans="1:9" ht="12.75">
      <c r="A42" s="214">
        <v>63</v>
      </c>
      <c r="B42" s="215"/>
      <c r="C42" s="216"/>
      <c r="D42" s="217"/>
      <c r="E42" s="218">
        <v>406000</v>
      </c>
      <c r="F42" s="218">
        <v>7300000</v>
      </c>
      <c r="G42" s="218"/>
      <c r="H42" s="219"/>
      <c r="I42" s="220"/>
    </row>
    <row r="43" spans="1:9" ht="12.75">
      <c r="A43" s="221" t="s">
        <v>132</v>
      </c>
      <c r="B43" s="222"/>
      <c r="C43" s="192"/>
      <c r="D43" s="192">
        <v>44000</v>
      </c>
      <c r="E43" s="192"/>
      <c r="F43" s="192"/>
      <c r="G43" s="192"/>
      <c r="H43" s="223"/>
      <c r="I43" s="224"/>
    </row>
    <row r="44" spans="1:9" ht="12.75">
      <c r="A44" s="221">
        <v>65</v>
      </c>
      <c r="B44" s="222"/>
      <c r="C44" s="192"/>
      <c r="D44" s="192">
        <v>1051000</v>
      </c>
      <c r="E44" s="192"/>
      <c r="F44" s="192"/>
      <c r="G44" s="192"/>
      <c r="H44" s="223">
        <v>15000</v>
      </c>
      <c r="I44" s="224"/>
    </row>
    <row r="45" spans="1:9" ht="12.75">
      <c r="A45" s="221">
        <v>66</v>
      </c>
      <c r="B45" s="222"/>
      <c r="C45" s="192">
        <v>40000</v>
      </c>
      <c r="D45" s="192"/>
      <c r="E45" s="192"/>
      <c r="F45" s="192"/>
      <c r="G45" s="192"/>
      <c r="H45" s="223"/>
      <c r="I45" s="224"/>
    </row>
    <row r="46" spans="1:9" ht="12.75">
      <c r="A46" s="221" t="s">
        <v>133</v>
      </c>
      <c r="B46" s="225"/>
      <c r="C46" s="226"/>
      <c r="D46" s="226"/>
      <c r="E46" s="226"/>
      <c r="F46" s="226"/>
      <c r="G46" s="226">
        <v>10000</v>
      </c>
      <c r="H46" s="223"/>
      <c r="I46" s="227"/>
    </row>
    <row r="47" spans="1:9" ht="12.75">
      <c r="A47" s="221">
        <v>67</v>
      </c>
      <c r="B47" s="225">
        <v>1524102</v>
      </c>
      <c r="C47" s="226"/>
      <c r="D47" s="226"/>
      <c r="E47" s="226">
        <v>11181</v>
      </c>
      <c r="F47" s="226"/>
      <c r="G47" s="226"/>
      <c r="H47" s="223"/>
      <c r="I47" s="227">
        <v>63357</v>
      </c>
    </row>
    <row r="48" spans="1:9" ht="12.75">
      <c r="A48" s="221">
        <v>72</v>
      </c>
      <c r="B48" s="225"/>
      <c r="C48" s="226"/>
      <c r="D48" s="226"/>
      <c r="E48" s="226"/>
      <c r="F48" s="226"/>
      <c r="G48" s="226"/>
      <c r="H48" s="223">
        <v>2000</v>
      </c>
      <c r="I48" s="227"/>
    </row>
    <row r="49" spans="1:9" ht="13.5" thickBot="1">
      <c r="A49" s="228"/>
      <c r="B49" s="229"/>
      <c r="C49" s="230"/>
      <c r="D49" s="230"/>
      <c r="E49" s="230"/>
      <c r="F49" s="226"/>
      <c r="G49" s="230"/>
      <c r="H49" s="231"/>
      <c r="I49" s="232"/>
    </row>
    <row r="50" spans="1:9" ht="26.25" thickBot="1">
      <c r="A50" s="199" t="s">
        <v>129</v>
      </c>
      <c r="B50" s="233">
        <f>SUM(B42:B49)</f>
        <v>1524102</v>
      </c>
      <c r="C50" s="234">
        <f>SUM(C42:C49)</f>
        <v>40000</v>
      </c>
      <c r="D50" s="235">
        <f>SUM(D42:D49)</f>
        <v>1095000</v>
      </c>
      <c r="E50" s="233">
        <f>SUM(E42:E49)</f>
        <v>417181</v>
      </c>
      <c r="F50" s="241">
        <f>F42</f>
        <v>7300000</v>
      </c>
      <c r="G50" s="235">
        <f>SUM(G42:G49)</f>
        <v>10000</v>
      </c>
      <c r="H50" s="234">
        <f>H44+H48</f>
        <v>17000</v>
      </c>
      <c r="I50" s="236">
        <f>I47</f>
        <v>63357</v>
      </c>
    </row>
    <row r="51" spans="1:9" ht="51.75" thickBot="1">
      <c r="A51" s="199" t="s">
        <v>136</v>
      </c>
      <c r="B51" s="265">
        <f>B50+C50+D50+E50+G50+H50+I50+F50</f>
        <v>10466640</v>
      </c>
      <c r="C51" s="266"/>
      <c r="D51" s="266"/>
      <c r="E51" s="266"/>
      <c r="F51" s="267"/>
      <c r="G51" s="266"/>
      <c r="H51" s="266"/>
      <c r="I51" s="268"/>
    </row>
    <row r="52" spans="1:9" ht="51.75" thickBot="1">
      <c r="A52" s="199" t="s">
        <v>136</v>
      </c>
      <c r="B52" s="265">
        <f>B51+C51+D51+E51+G51+H51+I51</f>
        <v>10466640</v>
      </c>
      <c r="C52" s="266"/>
      <c r="D52" s="266"/>
      <c r="E52" s="266"/>
      <c r="F52" s="266"/>
      <c r="G52" s="266"/>
      <c r="H52" s="266"/>
      <c r="I52" s="268"/>
    </row>
  </sheetData>
  <sheetProtection/>
  <mergeCells count="8">
    <mergeCell ref="B51:I51"/>
    <mergeCell ref="B52:I52"/>
    <mergeCell ref="A3:I3"/>
    <mergeCell ref="B5:I5"/>
    <mergeCell ref="B19:I19"/>
    <mergeCell ref="B23:I23"/>
    <mergeCell ref="B34:I34"/>
    <mergeCell ref="B40:I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tajnica</cp:lastModifiedBy>
  <cp:lastPrinted>2017-12-15T10:36:18Z</cp:lastPrinted>
  <dcterms:created xsi:type="dcterms:W3CDTF">1996-10-14T23:33:28Z</dcterms:created>
  <dcterms:modified xsi:type="dcterms:W3CDTF">2017-12-15T10:44:28Z</dcterms:modified>
  <cp:category/>
  <cp:version/>
  <cp:contentType/>
  <cp:contentStatus/>
</cp:coreProperties>
</file>