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4" activeTab="2"/>
  </bookViews>
  <sheets>
    <sheet name="PLAN PRIHODA" sheetId="1" r:id="rId1"/>
    <sheet name="OPĆI DIO" sheetId="2" r:id="rId2"/>
    <sheet name="FP Ril" sheetId="3" r:id="rId3"/>
    <sheet name="List1" sheetId="4" r:id="rId4"/>
  </sheets>
  <definedNames>
    <definedName name="_xlnm.Print_Titles" localSheetId="2">'FP Ril'!$3:$3</definedName>
  </definedNames>
  <calcPr fullCalcOnLoad="1"/>
</workbook>
</file>

<file path=xl/sharedStrings.xml><?xml version="1.0" encoding="utf-8"?>
<sst xmlns="http://schemas.openxmlformats.org/spreadsheetml/2006/main" count="407" uniqueCount="193">
  <si>
    <t>u kunama</t>
  </si>
  <si>
    <t>Vlastiti prihodi</t>
  </si>
  <si>
    <t>Prihodi i primici</t>
  </si>
  <si>
    <t>Ukupno</t>
  </si>
  <si>
    <t>Naziv računa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</si>
  <si>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</si>
  <si>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</si>
  <si>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</si>
  <si>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</si>
  <si>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</si>
  <si>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GRAD PULA</t>
  </si>
  <si>
    <t>Prihodi po posebnim propisima</t>
  </si>
  <si>
    <t>Materijalni rashodi</t>
  </si>
  <si>
    <t>Službena putovanja</t>
  </si>
  <si>
    <t>Naknade za prijevoz</t>
  </si>
  <si>
    <t>Stručno usavršavanje zap.</t>
  </si>
  <si>
    <t>Uredski materijal i ostali mater.</t>
  </si>
  <si>
    <t>Energija</t>
  </si>
  <si>
    <t>Mat.i dijelovi za tek.i inv.održ</t>
  </si>
  <si>
    <t>Sitan inventar i auto gume</t>
  </si>
  <si>
    <t>Službena i radna odjeća</t>
  </si>
  <si>
    <t>Usluge telefona,pošte i pr.</t>
  </si>
  <si>
    <t>Usluge tekućeg i inv.održav.</t>
  </si>
  <si>
    <t>Usluge promidžbe i infor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</si>
  <si>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</si>
  <si>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</si>
  <si>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</si>
  <si>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</si>
  <si>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</si>
  <si>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</si>
  <si>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</si>
  <si>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</si>
  <si>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</si>
  <si>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</si>
  <si>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</si>
  <si>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Rashodi za nabavu pr.dug.im</t>
  </si>
  <si>
    <t>Uredska oprema i namještaj</t>
  </si>
  <si>
    <t>Plaće</t>
  </si>
  <si>
    <t>Plaće za redovan rad</t>
  </si>
  <si>
    <t>Ostali rashodi za zaposlene</t>
  </si>
  <si>
    <t>Doprinosi za zdr.osig.</t>
  </si>
  <si>
    <t>Doprinosi za zapošljavanje</t>
  </si>
  <si>
    <t>Materijal i sirovina</t>
  </si>
  <si>
    <t>Zdravstvene  usluge</t>
  </si>
  <si>
    <t>Materijal i sirovine</t>
  </si>
  <si>
    <t>Knjige</t>
  </si>
  <si>
    <t>Intelektualne usluge</t>
  </si>
  <si>
    <t>Sportska i glazbena oprema</t>
  </si>
  <si>
    <t>Državni proračun</t>
  </si>
  <si>
    <t>Ostale usluge za kom.-prije.učenika</t>
  </si>
  <si>
    <t>Zdravstvene usluge-sistematski</t>
  </si>
  <si>
    <t>Rashodi za dod.ulaganja na nefin.im</t>
  </si>
  <si>
    <t>Dodatna ulaganja za ostalu nefin.im</t>
  </si>
  <si>
    <t>Naknade troškova osobama izvan radnog odnosa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</si>
  <si>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</si>
  <si>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</si>
  <si>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</si>
  <si>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</si>
  <si>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</si>
  <si>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</si>
  <si>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</si>
  <si>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</si>
  <si>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</si>
  <si>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</si>
  <si>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</si>
  <si>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</si>
  <si>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</si>
  <si>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</si>
  <si>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</si>
  <si>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</si>
  <si>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Opći prihodi i primici-HITNE INTERV</t>
  </si>
  <si>
    <t>Opći prihodi i primici-SISTEM.PREGLEDI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</si>
  <si>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</si>
  <si>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</si>
  <si>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</si>
  <si>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</si>
  <si>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</si>
  <si>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</si>
  <si>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</si>
  <si>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</si>
  <si>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</si>
  <si>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</si>
  <si>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</si>
  <si>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</si>
  <si>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Uređaji,strojevi i oprema</t>
  </si>
  <si>
    <t>Komunikacijska oprema</t>
  </si>
  <si>
    <t>Rashodi za nabavu nepr.dug.Im</t>
  </si>
  <si>
    <t>Licence</t>
  </si>
  <si>
    <t>Opći prihodi i primici-GRAD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</si>
  <si>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</si>
  <si>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</si>
  <si>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</si>
  <si>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</si>
  <si>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</si>
  <si>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</si>
  <si>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</si>
  <si>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</si>
  <si>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</si>
  <si>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</si>
  <si>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</si>
  <si>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</si>
  <si>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</si>
  <si>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</si>
  <si>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</si>
  <si>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</si>
  <si>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</si>
  <si>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</si>
  <si>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</si>
  <si>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</si>
  <si>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</si>
  <si>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66 DONACIJE</t>
  </si>
  <si>
    <t>Prihodi po pos.prop sufinac-POMOĆNICI</t>
  </si>
  <si>
    <t>Ostale naknade tr.zaposl</t>
  </si>
  <si>
    <t>POMOĆI (DECENT)</t>
  </si>
  <si>
    <t>63414 HZZ</t>
  </si>
  <si>
    <t>63 HZZ</t>
  </si>
  <si>
    <t>RAVNATELJICA:</t>
  </si>
  <si>
    <t>Alma Tomljanović, prof.</t>
  </si>
  <si>
    <t>_____________________________</t>
  </si>
  <si>
    <t xml:space="preserve"> </t>
  </si>
  <si>
    <t>Pomoći EU POMOĆNICI</t>
  </si>
  <si>
    <t xml:space="preserve">POMOĆNICI U NASTAVI </t>
  </si>
  <si>
    <t xml:space="preserve">GRAD PULA </t>
  </si>
  <si>
    <t>67111-pomoćnici</t>
  </si>
  <si>
    <t>Naknade član.povjere</t>
  </si>
  <si>
    <t>Ostali građ.objekti</t>
  </si>
  <si>
    <t>Mat i sirovine-ŠK.SHEMA</t>
  </si>
  <si>
    <t>Socijalna skrb -grad pula</t>
  </si>
  <si>
    <t>Pomoći iz drž.proračuna-ŠK.SHEMA</t>
  </si>
  <si>
    <t>67111-šk.shema</t>
  </si>
  <si>
    <t>Naknade kućanstvima</t>
  </si>
  <si>
    <t>Plaća za prekovremeni rad</t>
  </si>
  <si>
    <t>Plaća za pos.,smjen.,kom.</t>
  </si>
  <si>
    <t>Pristojbe i naknade</t>
  </si>
  <si>
    <t>MZO PLAĆE</t>
  </si>
  <si>
    <t>Državni proračun - plaće</t>
  </si>
  <si>
    <t>Donacije Zaklada Hrv za djecu</t>
  </si>
  <si>
    <t xml:space="preserve">Mat i sirovine-ZAKLADA HRV </t>
  </si>
  <si>
    <t>Nakn gr i kuć u novcu</t>
  </si>
  <si>
    <t>VIŠAK sufinanciranje</t>
  </si>
  <si>
    <t>Donacije Zakl Hrv za djecu</t>
  </si>
  <si>
    <t>2023.</t>
  </si>
  <si>
    <t>66312 Zakl.Hrv za dj</t>
  </si>
  <si>
    <t>Procjena 
2024.</t>
  </si>
  <si>
    <t>PROCJENA 2024.</t>
  </si>
  <si>
    <t>PROCJENA 2024</t>
  </si>
  <si>
    <t>Troškovi sudskih postupaka</t>
  </si>
  <si>
    <t>Zatezne kamate</t>
  </si>
  <si>
    <t>Višak SUFINACIRANJE</t>
  </si>
  <si>
    <t>2024.</t>
  </si>
  <si>
    <t>Ukupno prihodi i primici za 2024.</t>
  </si>
  <si>
    <t xml:space="preserve">U Puli, </t>
  </si>
  <si>
    <t>Ur.br.:</t>
  </si>
  <si>
    <t xml:space="preserve">Klasa: </t>
  </si>
  <si>
    <t>POMOĆNICI U NASTAVI -grad Pula</t>
  </si>
  <si>
    <t>Pula, 43.ISTARSKE DIVIZIJE 5</t>
  </si>
  <si>
    <t>GRAD PULA -OPĆI PiP GRAĐANSKI ODGOJ i HIG.ULOŠCI</t>
  </si>
  <si>
    <t>Plan 
2023.</t>
  </si>
  <si>
    <t>Procjena 
2025.</t>
  </si>
  <si>
    <t>PLAN 
2023.</t>
  </si>
  <si>
    <t>PROCJENA 2025.</t>
  </si>
  <si>
    <t>PROCJENA 2025</t>
  </si>
  <si>
    <t>GRAD PULA-POMOĆNICI U PB</t>
  </si>
  <si>
    <t>PB Opći prihodi i primici - GRAD PULA-POMOĆN.U PB</t>
  </si>
  <si>
    <t>Državni proračun-ŠK.SHEMA</t>
  </si>
  <si>
    <t>Pomoći  POMOĆNICI-Zaj.do znanja 4</t>
  </si>
  <si>
    <t>15.09.2022.</t>
  </si>
  <si>
    <t>Program:     4002 OBRAZOVANJE DO STANDARDA</t>
  </si>
  <si>
    <t>Aktivnost:  A402001 Decentralizirane funkcije osnovnoškolskog obrazovanja</t>
  </si>
  <si>
    <t>Aktivnost:  A402002 Administrativno, tehničko i stručno osoblje</t>
  </si>
  <si>
    <t>400-02/22-01/01</t>
  </si>
  <si>
    <t>2168/01-55-55-22-1</t>
  </si>
  <si>
    <t>OŠ ŠIJANA PULA</t>
  </si>
  <si>
    <t>Program:     4003 OBRAZOVANJE IZNAD STANDARDA</t>
  </si>
  <si>
    <t>Aktivnost:  A403002 Produženi boravak u osnovnim školama</t>
  </si>
  <si>
    <t>Aktivnost:  A403005 Redovni program odgoja i obrazovanja</t>
  </si>
  <si>
    <t>Program:     4007 SOCIJALNI PROGRAM</t>
  </si>
  <si>
    <t>Aktivnost:  A407001 Pomoć socijalno ugroženoj kategoriji građana</t>
  </si>
  <si>
    <t>2025.</t>
  </si>
  <si>
    <r>
      <t>Prijedlog financijskog plana za 2023.godinu - Plan rashoda i izdataka</t>
    </r>
    <r>
      <rPr>
        <b/>
        <u val="single"/>
        <sz val="11"/>
        <rFont val="Arial"/>
        <family val="2"/>
      </rPr>
      <t xml:space="preserve"> (u eurima) - po fiksnom konverzijskom tečaju (</t>
    </r>
    <r>
      <rPr>
        <b/>
        <sz val="11"/>
        <rFont val="Arial"/>
        <family val="2"/>
      </rPr>
      <t>1 euro =7,53450 kuna)</t>
    </r>
  </si>
  <si>
    <t>PLAN PRIHODA I PRIMITAKA ( u eur )</t>
  </si>
  <si>
    <t>Ukupno prihodi i primici za 2023</t>
  </si>
  <si>
    <t>Ukupno prihodi i primici za 2025.</t>
  </si>
  <si>
    <t>PRIJEDLOG FINANCIJSKOG PLANA (OŠ ŠIJANA)  ZA 2023. I                                                                                                                                                PROJEKCIJA PLANA ZA  2024. I 2025. GODINU (u eur)</t>
  </si>
  <si>
    <t>Prijedlog plana 
za 2023.</t>
  </si>
  <si>
    <t>Projekcija plana
za 2024.</t>
  </si>
  <si>
    <t>Projekcija plana 
za 2025</t>
  </si>
  <si>
    <t>Projekcija plana 
za 2025.</t>
  </si>
  <si>
    <t>Tekući projekt T403012 Pomoćnici u nastavi-Zaj.do znanja 4 (do 06/2023)</t>
  </si>
  <si>
    <t>GRAD PULA -POMOĆNICI U NAST</t>
  </si>
  <si>
    <t>Pomoćnici u nastavi (GRAD PULA) - od 09/2023 (9, 10 i 11/23)</t>
  </si>
  <si>
    <t>UKUPNO</t>
  </si>
  <si>
    <t>EU Pomoći  POMOĆNICI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</si>
</sst>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&quot;Istinito&quot;;&quot;Istinito&quot;;&quot;Neistinito&quot;"/>
    <numFmt numFmtId="190" formatCode="[$€-2]\ #,##0.00_);[Red]\([$€-2]\ #,##0.00\)"/>
    <numFmt numFmtId="191" formatCode="#,##0.000"/>
    <numFmt numFmtId="192" formatCode="#,##0.0000"/>
    <numFmt numFmtId="193" formatCode="&quot;True&quot;;&quot;True&quot;;&quot;False&quot;"/>
    <numFmt numFmtId="194" formatCode="[$¥€-2]\ #,##0.00_);[Red]\([$€-2]\ #,##0.00\)"/>
  </numFmts>
  <fonts count="6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Accounting"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sz val="9.85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0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center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2" fillId="0" borderId="0" xfId="0" applyNumberFormat="1" applyFont="1" applyAlignment="1" quotePrefix="1">
      <alignment horizontal="left"/>
    </xf>
    <xf numFmtId="3" fontId="1" fillId="0" borderId="0" xfId="0" applyNumberFormat="1" applyFont="1" applyBorder="1" applyAlignment="1">
      <alignment horizontal="center" vertical="center" wrapText="1"/>
    </xf>
    <xf numFmtId="187" fontId="2" fillId="0" borderId="0" xfId="61" applyNumberFormat="1" applyFont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 quotePrefix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quotePrefix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1" fillId="0" borderId="0" xfId="0" applyNumberFormat="1" applyFont="1" applyAlignment="1">
      <alignment wrapText="1"/>
    </xf>
    <xf numFmtId="3" fontId="1" fillId="0" borderId="15" xfId="0" applyNumberFormat="1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87" fontId="13" fillId="0" borderId="0" xfId="61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3" fontId="6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center"/>
    </xf>
    <xf numFmtId="3" fontId="6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NumberFormat="1" applyFont="1" applyAlignment="1">
      <alignment horizontal="center"/>
    </xf>
    <xf numFmtId="0" fontId="60" fillId="0" borderId="0" xfId="0" applyNumberFormat="1" applyFont="1" applyAlignment="1">
      <alignment/>
    </xf>
    <xf numFmtId="3" fontId="60" fillId="0" borderId="0" xfId="0" applyNumberFormat="1" applyFont="1" applyAlignment="1">
      <alignment wrapText="1"/>
    </xf>
    <xf numFmtId="3" fontId="60" fillId="0" borderId="15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79" fontId="1" fillId="0" borderId="10" xfId="61" applyFont="1" applyBorder="1" applyAlignment="1">
      <alignment/>
    </xf>
    <xf numFmtId="3" fontId="1" fillId="0" borderId="18" xfId="0" applyNumberFormat="1" applyFont="1" applyBorder="1" applyAlignment="1">
      <alignment horizontal="left" vertical="center"/>
    </xf>
    <xf numFmtId="3" fontId="62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6" fillId="0" borderId="19" xfId="0" applyFont="1" applyBorder="1" applyAlignment="1" quotePrefix="1">
      <alignment horizontal="left" wrapText="1"/>
    </xf>
    <xf numFmtId="0" fontId="6" fillId="0" borderId="15" xfId="0" applyFont="1" applyBorder="1" applyAlignment="1" quotePrefix="1">
      <alignment horizontal="left" wrapText="1"/>
    </xf>
    <xf numFmtId="0" fontId="6" fillId="0" borderId="15" xfId="0" applyFont="1" applyBorder="1" applyAlignment="1" quotePrefix="1">
      <alignment horizontal="center" wrapText="1"/>
    </xf>
    <xf numFmtId="3" fontId="6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3" fontId="6" fillId="0" borderId="19" xfId="0" applyNumberFormat="1" applyFont="1" applyBorder="1" applyAlignment="1">
      <alignment horizontal="right"/>
    </xf>
    <xf numFmtId="0" fontId="6" fillId="0" borderId="15" xfId="0" applyFont="1" applyBorder="1" applyAlignment="1" quotePrefix="1">
      <alignment horizontal="left"/>
    </xf>
    <xf numFmtId="1" fontId="0" fillId="0" borderId="0" xfId="0" applyNumberFormat="1" applyFont="1" applyAlignment="1">
      <alignment wrapText="1"/>
    </xf>
    <xf numFmtId="1" fontId="19" fillId="33" borderId="21" xfId="0" applyNumberFormat="1" applyFont="1" applyFill="1" applyBorder="1" applyAlignment="1">
      <alignment horizontal="right" vertical="top" wrapText="1"/>
    </xf>
    <xf numFmtId="1" fontId="19" fillId="33" borderId="22" xfId="0" applyNumberFormat="1" applyFont="1" applyFill="1" applyBorder="1" applyAlignment="1">
      <alignment horizontal="left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1" fontId="0" fillId="33" borderId="25" xfId="0" applyNumberFormat="1" applyFont="1" applyFill="1" applyBorder="1" applyAlignment="1">
      <alignment horizontal="left" wrapText="1"/>
    </xf>
    <xf numFmtId="0" fontId="19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1" fontId="0" fillId="33" borderId="26" xfId="0" applyNumberFormat="1" applyFont="1" applyFill="1" applyBorder="1" applyAlignment="1">
      <alignment horizontal="left" wrapText="1"/>
    </xf>
    <xf numFmtId="0" fontId="19" fillId="0" borderId="26" xfId="0" applyFont="1" applyBorder="1" applyAlignment="1">
      <alignment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" fontId="0" fillId="0" borderId="22" xfId="0" applyNumberFormat="1" applyFont="1" applyBorder="1" applyAlignment="1">
      <alignment horizontal="left" wrapText="1"/>
    </xf>
    <xf numFmtId="3" fontId="19" fillId="0" borderId="26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left" wrapText="1"/>
    </xf>
    <xf numFmtId="1" fontId="0" fillId="0" borderId="27" xfId="0" applyNumberFormat="1" applyFont="1" applyBorder="1" applyAlignment="1">
      <alignment horizontal="left" wrapText="1"/>
    </xf>
    <xf numFmtId="3" fontId="19" fillId="0" borderId="28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1" fontId="0" fillId="0" borderId="21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left" wrapText="1"/>
    </xf>
    <xf numFmtId="3" fontId="0" fillId="0" borderId="3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" fontId="0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4" fontId="19" fillId="0" borderId="26" xfId="0" applyNumberFormat="1" applyFont="1" applyBorder="1" applyAlignment="1">
      <alignment horizontal="center"/>
    </xf>
    <xf numFmtId="1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19" fillId="0" borderId="21" xfId="0" applyNumberFormat="1" applyFont="1" applyBorder="1" applyAlignment="1">
      <alignment horizontal="right" vertical="top" wrapText="1"/>
    </xf>
    <xf numFmtId="1" fontId="19" fillId="0" borderId="27" xfId="0" applyNumberFormat="1" applyFont="1" applyBorder="1" applyAlignment="1">
      <alignment horizontal="left" wrapText="1"/>
    </xf>
    <xf numFmtId="4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9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4" fontId="6" fillId="0" borderId="20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13" fillId="0" borderId="20" xfId="0" applyFont="1" applyBorder="1" applyAlignment="1">
      <alignment/>
    </xf>
    <xf numFmtId="3" fontId="9" fillId="0" borderId="39" xfId="0" applyNumberFormat="1" applyFont="1" applyBorder="1" applyAlignment="1">
      <alignment horizontal="right" vertical="center" wrapText="1"/>
    </xf>
    <xf numFmtId="3" fontId="9" fillId="0" borderId="4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" fillId="0" borderId="18" xfId="61" applyNumberFormat="1" applyFont="1" applyBorder="1" applyAlignment="1">
      <alignment/>
    </xf>
    <xf numFmtId="3" fontId="7" fillId="0" borderId="18" xfId="61" applyNumberFormat="1" applyFont="1" applyBorder="1" applyAlignment="1">
      <alignment horizontal="right"/>
    </xf>
    <xf numFmtId="3" fontId="15" fillId="0" borderId="18" xfId="61" applyNumberFormat="1" applyFont="1" applyBorder="1" applyAlignment="1">
      <alignment horizontal="right"/>
    </xf>
    <xf numFmtId="3" fontId="9" fillId="0" borderId="18" xfId="61" applyNumberFormat="1" applyFont="1" applyBorder="1" applyAlignment="1">
      <alignment horizontal="right"/>
    </xf>
    <xf numFmtId="3" fontId="15" fillId="0" borderId="18" xfId="61" applyNumberFormat="1" applyFont="1" applyBorder="1" applyAlignment="1">
      <alignment/>
    </xf>
    <xf numFmtId="3" fontId="1" fillId="0" borderId="41" xfId="61" applyNumberFormat="1" applyFont="1" applyBorder="1" applyAlignment="1">
      <alignment/>
    </xf>
    <xf numFmtId="3" fontId="63" fillId="0" borderId="18" xfId="61" applyNumberFormat="1" applyFont="1" applyBorder="1" applyAlignment="1">
      <alignment horizontal="right"/>
    </xf>
    <xf numFmtId="3" fontId="64" fillId="0" borderId="18" xfId="61" applyNumberFormat="1" applyFont="1" applyBorder="1" applyAlignment="1">
      <alignment horizontal="right"/>
    </xf>
    <xf numFmtId="3" fontId="15" fillId="0" borderId="41" xfId="61" applyNumberFormat="1" applyFont="1" applyBorder="1" applyAlignment="1">
      <alignment/>
    </xf>
    <xf numFmtId="3" fontId="2" fillId="0" borderId="18" xfId="61" applyNumberFormat="1" applyFont="1" applyBorder="1" applyAlignment="1">
      <alignment horizontal="right"/>
    </xf>
    <xf numFmtId="3" fontId="9" fillId="0" borderId="0" xfId="61" applyNumberFormat="1" applyFont="1" applyBorder="1" applyAlignment="1">
      <alignment horizontal="right"/>
    </xf>
    <xf numFmtId="3" fontId="63" fillId="0" borderId="0" xfId="61" applyNumberFormat="1" applyFont="1" applyBorder="1" applyAlignment="1">
      <alignment horizontal="right"/>
    </xf>
    <xf numFmtId="3" fontId="1" fillId="0" borderId="0" xfId="61" applyNumberFormat="1" applyFont="1" applyBorder="1" applyAlignment="1">
      <alignment horizontal="right"/>
    </xf>
    <xf numFmtId="3" fontId="1" fillId="0" borderId="10" xfId="61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35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/>
    </xf>
    <xf numFmtId="0" fontId="1" fillId="0" borderId="15" xfId="0" applyNumberFormat="1" applyFont="1" applyBorder="1" applyAlignment="1" quotePrefix="1">
      <alignment horizontal="center" vertical="center"/>
    </xf>
    <xf numFmtId="3" fontId="19" fillId="0" borderId="44" xfId="0" applyNumberFormat="1" applyFont="1" applyBorder="1" applyAlignment="1">
      <alignment horizont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17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6" fillId="0" borderId="19" xfId="0" applyFont="1" applyBorder="1" applyAlignment="1" quotePrefix="1">
      <alignment horizontal="left"/>
    </xf>
    <xf numFmtId="0" fontId="6" fillId="0" borderId="19" xfId="0" applyFont="1" applyBorder="1" applyAlignment="1" quotePrefix="1">
      <alignment horizontal="left" wrapText="1"/>
    </xf>
    <xf numFmtId="0" fontId="0" fillId="0" borderId="15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center" vertical="center" wrapText="1"/>
    </xf>
    <xf numFmtId="3" fontId="1" fillId="0" borderId="18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1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13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14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15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6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17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20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23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24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25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26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27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28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29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30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3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3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33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34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35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36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37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38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39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40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2" max="2" width="9.8515625" style="0" customWidth="1"/>
    <col min="3" max="3" width="9.140625" style="0" customWidth="1"/>
    <col min="4" max="4" width="10.57421875" style="0" customWidth="1"/>
    <col min="5" max="5" width="11.57421875" style="0" customWidth="1"/>
    <col min="6" max="6" width="10.8515625" style="0" customWidth="1"/>
    <col min="7" max="7" width="15.28125" style="0" customWidth="1"/>
  </cols>
  <sheetData>
    <row r="1" spans="1:7" ht="12.75">
      <c r="A1" s="43"/>
      <c r="B1" s="43"/>
      <c r="C1" s="43"/>
      <c r="D1" s="43"/>
      <c r="E1" s="43"/>
      <c r="F1" s="43"/>
      <c r="G1" s="43"/>
    </row>
    <row r="2" spans="1:7" ht="12.75">
      <c r="A2" s="43"/>
      <c r="B2" s="43"/>
      <c r="C2" s="43"/>
      <c r="D2" s="43"/>
      <c r="E2" s="43"/>
      <c r="F2" s="43"/>
      <c r="G2" s="43"/>
    </row>
    <row r="3" spans="1:7" ht="30" customHeight="1">
      <c r="A3" s="232" t="s">
        <v>180</v>
      </c>
      <c r="B3" s="232"/>
      <c r="C3" s="232"/>
      <c r="D3" s="232"/>
      <c r="E3" s="232"/>
      <c r="F3" s="232"/>
      <c r="G3" s="232"/>
    </row>
    <row r="4" spans="1:7" ht="13.5" thickBot="1">
      <c r="A4" s="97"/>
      <c r="B4" s="43"/>
      <c r="C4" s="43"/>
      <c r="D4" s="43"/>
      <c r="E4" s="43"/>
      <c r="F4" s="43"/>
      <c r="G4" s="43"/>
    </row>
    <row r="5" spans="1:7" ht="26.25" thickBot="1">
      <c r="A5" s="98" t="s">
        <v>102</v>
      </c>
      <c r="B5" s="233" t="s">
        <v>141</v>
      </c>
      <c r="C5" s="234"/>
      <c r="D5" s="234"/>
      <c r="E5" s="234"/>
      <c r="F5" s="234"/>
      <c r="G5" s="235"/>
    </row>
    <row r="6" spans="1:7" ht="76.5">
      <c r="A6" s="99" t="s">
        <v>103</v>
      </c>
      <c r="B6" s="100" t="s">
        <v>104</v>
      </c>
      <c r="C6" s="101" t="s">
        <v>1</v>
      </c>
      <c r="D6" s="101" t="s">
        <v>105</v>
      </c>
      <c r="E6" s="101" t="s">
        <v>106</v>
      </c>
      <c r="F6" s="101" t="s">
        <v>107</v>
      </c>
      <c r="G6" s="101" t="s">
        <v>108</v>
      </c>
    </row>
    <row r="7" spans="1:7" ht="12.75">
      <c r="A7" s="102">
        <v>63231</v>
      </c>
      <c r="B7" s="103"/>
      <c r="C7" s="103"/>
      <c r="D7" s="103"/>
      <c r="E7" s="104"/>
      <c r="F7" s="104"/>
      <c r="G7" s="103"/>
    </row>
    <row r="8" spans="1:7" ht="12.75">
      <c r="A8" s="105" t="s">
        <v>114</v>
      </c>
      <c r="B8" s="106"/>
      <c r="C8" s="106"/>
      <c r="D8" s="107"/>
      <c r="E8" s="106"/>
      <c r="F8" s="108"/>
      <c r="G8" s="106"/>
    </row>
    <row r="9" spans="1:7" ht="12.75">
      <c r="A9" s="105">
        <v>63612</v>
      </c>
      <c r="B9" s="106"/>
      <c r="C9" s="106"/>
      <c r="D9" s="106"/>
      <c r="E9" s="107">
        <v>1268033.71</v>
      </c>
      <c r="F9" s="108"/>
      <c r="G9" s="106"/>
    </row>
    <row r="10" spans="1:7" ht="12.75">
      <c r="A10" s="109">
        <v>63613</v>
      </c>
      <c r="B10" s="107"/>
      <c r="C10" s="110"/>
      <c r="D10" s="111"/>
      <c r="E10" s="107">
        <v>46187.54</v>
      </c>
      <c r="F10" s="112"/>
      <c r="G10" s="107"/>
    </row>
    <row r="11" spans="1:7" ht="12.75">
      <c r="A11" s="109">
        <v>63622</v>
      </c>
      <c r="B11" s="107"/>
      <c r="C11" s="110"/>
      <c r="D11" s="111"/>
      <c r="E11" s="107">
        <v>20704</v>
      </c>
      <c r="F11" s="112"/>
      <c r="G11" s="107"/>
    </row>
    <row r="12" spans="1:7" s="43" customFormat="1" ht="12.75">
      <c r="A12" s="109">
        <v>65264</v>
      </c>
      <c r="B12" s="110"/>
      <c r="C12" s="110"/>
      <c r="D12" s="110">
        <v>167894.35</v>
      </c>
      <c r="E12" s="110"/>
      <c r="F12" s="110"/>
      <c r="G12" s="110"/>
    </row>
    <row r="13" spans="1:7" ht="12.75">
      <c r="A13" s="109">
        <v>65267</v>
      </c>
      <c r="B13" s="110"/>
      <c r="C13" s="110"/>
      <c r="D13" s="110"/>
      <c r="E13" s="110"/>
      <c r="F13" s="110"/>
      <c r="G13" s="110">
        <v>3716.24</v>
      </c>
    </row>
    <row r="14" spans="1:7" s="43" customFormat="1" ht="12.75">
      <c r="A14" s="109">
        <v>66151</v>
      </c>
      <c r="B14" s="110"/>
      <c r="C14" s="110">
        <v>2654.46</v>
      </c>
      <c r="D14" s="110"/>
      <c r="E14" s="110"/>
      <c r="F14" s="110"/>
      <c r="G14" s="110"/>
    </row>
    <row r="15" spans="1:7" ht="12.75">
      <c r="A15" s="109">
        <v>66313</v>
      </c>
      <c r="B15" s="110"/>
      <c r="C15" s="110"/>
      <c r="D15" s="110"/>
      <c r="E15" s="110"/>
      <c r="F15" s="110">
        <v>1937</v>
      </c>
      <c r="G15" s="110"/>
    </row>
    <row r="16" spans="1:7" ht="19.5" customHeight="1">
      <c r="A16" s="109" t="s">
        <v>142</v>
      </c>
      <c r="B16" s="168"/>
      <c r="C16" s="110"/>
      <c r="D16" s="110"/>
      <c r="E16" s="110"/>
      <c r="F16" s="110">
        <v>663</v>
      </c>
      <c r="G16" s="110"/>
    </row>
    <row r="17" spans="1:7" ht="12.75">
      <c r="A17" s="109">
        <v>67111</v>
      </c>
      <c r="B17" s="110">
        <v>271222</v>
      </c>
      <c r="C17" s="110"/>
      <c r="D17" s="110"/>
      <c r="E17" s="110"/>
      <c r="F17" s="110"/>
      <c r="G17" s="110"/>
    </row>
    <row r="18" spans="1:7" ht="13.5" customHeight="1">
      <c r="A18" s="113" t="s">
        <v>123</v>
      </c>
      <c r="B18" s="110"/>
      <c r="C18" s="110"/>
      <c r="D18" s="110"/>
      <c r="E18" s="110">
        <v>50859.38</v>
      </c>
      <c r="F18" s="168"/>
      <c r="G18" s="110"/>
    </row>
    <row r="19" spans="1:7" ht="13.5" customHeight="1">
      <c r="A19" s="113" t="s">
        <v>129</v>
      </c>
      <c r="B19" s="110"/>
      <c r="C19" s="110"/>
      <c r="D19" s="110"/>
      <c r="E19" s="110"/>
      <c r="F19" s="110"/>
      <c r="G19" s="110"/>
    </row>
    <row r="20" spans="1:7" ht="13.5" thickBot="1">
      <c r="A20" s="114">
        <v>72111</v>
      </c>
      <c r="B20" s="115"/>
      <c r="C20" s="115"/>
      <c r="D20" s="115"/>
      <c r="E20" s="115"/>
      <c r="F20" s="115"/>
      <c r="G20" s="115"/>
    </row>
    <row r="21" spans="1:7" ht="26.25" thickBot="1">
      <c r="A21" s="116" t="s">
        <v>109</v>
      </c>
      <c r="B21" s="217">
        <f>B20+B18+B17+B16+B14+B13+B12+B10+B19</f>
        <v>271222</v>
      </c>
      <c r="C21" s="218">
        <f>C20+C18+C17+C16+C14+C13+C12+C10</f>
        <v>2654.46</v>
      </c>
      <c r="D21" s="219">
        <f>D20+D18+D17+D16+D14+D13+D12+D10+D8</f>
        <v>167894.35</v>
      </c>
      <c r="E21" s="218">
        <f>E10+E9+E11+E18</f>
        <v>1385784.63</v>
      </c>
      <c r="F21" s="219">
        <f>F15+F16</f>
        <v>2600</v>
      </c>
      <c r="G21" s="220">
        <f>G20+G18+G17+G16+G14+G13+G12+G10</f>
        <v>3716.24</v>
      </c>
    </row>
    <row r="22" spans="1:7" ht="26.25" thickBot="1">
      <c r="A22" s="116" t="s">
        <v>181</v>
      </c>
      <c r="B22" s="229">
        <v>1833871</v>
      </c>
      <c r="C22" s="230"/>
      <c r="D22" s="230"/>
      <c r="E22" s="230"/>
      <c r="F22" s="230"/>
      <c r="G22" s="231"/>
    </row>
    <row r="23" spans="1:7" ht="12.75">
      <c r="A23" s="169"/>
      <c r="B23" s="170"/>
      <c r="C23" s="170"/>
      <c r="D23" s="170"/>
      <c r="E23" s="170"/>
      <c r="F23" s="170"/>
      <c r="G23" s="170"/>
    </row>
    <row r="24" spans="1:7" ht="12.75">
      <c r="A24" s="169"/>
      <c r="B24" s="170"/>
      <c r="C24" s="170"/>
      <c r="D24" s="170"/>
      <c r="E24" s="170"/>
      <c r="F24" s="170"/>
      <c r="G24" s="170"/>
    </row>
    <row r="25" spans="1:7" ht="13.5" thickBot="1">
      <c r="A25" s="171"/>
      <c r="B25" s="172"/>
      <c r="C25" s="171"/>
      <c r="D25" s="173"/>
      <c r="E25" s="174"/>
      <c r="F25" s="43"/>
      <c r="G25" s="43"/>
    </row>
    <row r="26" spans="1:7" ht="26.25" thickBot="1">
      <c r="A26" s="175" t="s">
        <v>102</v>
      </c>
      <c r="B26" s="233" t="s">
        <v>149</v>
      </c>
      <c r="C26" s="236"/>
      <c r="D26" s="236"/>
      <c r="E26" s="236"/>
      <c r="F26" s="236"/>
      <c r="G26" s="236"/>
    </row>
    <row r="27" spans="1:7" ht="77.25" thickBot="1">
      <c r="A27" s="176" t="s">
        <v>103</v>
      </c>
      <c r="B27" s="117" t="s">
        <v>104</v>
      </c>
      <c r="C27" s="118" t="s">
        <v>1</v>
      </c>
      <c r="D27" s="118" t="s">
        <v>105</v>
      </c>
      <c r="E27" s="118" t="s">
        <v>106</v>
      </c>
      <c r="F27" s="118" t="s">
        <v>107</v>
      </c>
      <c r="G27" s="118" t="s">
        <v>108</v>
      </c>
    </row>
    <row r="28" spans="1:7" ht="12.75">
      <c r="A28" s="119">
        <v>63</v>
      </c>
      <c r="B28" s="120"/>
      <c r="C28" s="121"/>
      <c r="D28" s="122"/>
      <c r="E28" s="123">
        <v>1334926.01</v>
      </c>
      <c r="F28" s="123"/>
      <c r="G28" s="123"/>
    </row>
    <row r="29" spans="1:7" ht="12.75">
      <c r="A29" s="124" t="s">
        <v>115</v>
      </c>
      <c r="B29" s="125"/>
      <c r="C29" s="177"/>
      <c r="D29" s="177"/>
      <c r="E29" s="177"/>
      <c r="F29" s="126"/>
      <c r="G29" s="126"/>
    </row>
    <row r="30" spans="1:7" ht="12.75">
      <c r="A30" s="124">
        <v>65</v>
      </c>
      <c r="B30" s="125"/>
      <c r="C30" s="177"/>
      <c r="D30" s="126">
        <v>167894.35</v>
      </c>
      <c r="E30" s="177"/>
      <c r="F30" s="126"/>
      <c r="G30" s="126">
        <v>3716.24</v>
      </c>
    </row>
    <row r="31" spans="1:7" ht="12.75">
      <c r="A31" s="124">
        <v>66</v>
      </c>
      <c r="B31" s="125"/>
      <c r="C31" s="126">
        <v>2654.46</v>
      </c>
      <c r="D31" s="177"/>
      <c r="E31" s="177"/>
      <c r="F31" s="126"/>
      <c r="G31" s="126"/>
    </row>
    <row r="32" spans="1:7" ht="12.75">
      <c r="A32" s="124" t="s">
        <v>110</v>
      </c>
      <c r="B32" s="127"/>
      <c r="C32" s="178"/>
      <c r="D32" s="178"/>
      <c r="E32" s="178"/>
      <c r="F32" s="128">
        <f>F15+F16</f>
        <v>2600</v>
      </c>
      <c r="G32" s="126"/>
    </row>
    <row r="33" spans="1:7" ht="12.75">
      <c r="A33" s="124">
        <v>67</v>
      </c>
      <c r="B33" s="127">
        <v>271222</v>
      </c>
      <c r="C33" s="128"/>
      <c r="D33" s="128"/>
      <c r="E33" s="126">
        <v>50859.38</v>
      </c>
      <c r="F33" s="128"/>
      <c r="G33" s="126"/>
    </row>
    <row r="34" spans="1:7" ht="12.75">
      <c r="A34" s="124">
        <v>72</v>
      </c>
      <c r="B34" s="127"/>
      <c r="C34" s="128"/>
      <c r="D34" s="128"/>
      <c r="E34" s="178"/>
      <c r="F34" s="128"/>
      <c r="G34" s="126"/>
    </row>
    <row r="35" spans="1:7" ht="13.5" thickBot="1">
      <c r="A35" s="129"/>
      <c r="B35" s="130"/>
      <c r="C35" s="131"/>
      <c r="D35" s="131"/>
      <c r="E35" s="131"/>
      <c r="F35" s="131"/>
      <c r="G35" s="131"/>
    </row>
    <row r="36" spans="1:7" ht="26.25" thickBot="1">
      <c r="A36" s="116" t="s">
        <v>109</v>
      </c>
      <c r="B36" s="221">
        <f>B33</f>
        <v>271222</v>
      </c>
      <c r="C36" s="222">
        <f>C31</f>
        <v>2654.46</v>
      </c>
      <c r="D36" s="223">
        <f>D30</f>
        <v>167894.35</v>
      </c>
      <c r="E36" s="222">
        <f>E28+E33</f>
        <v>1385785.39</v>
      </c>
      <c r="F36" s="223">
        <f>F32</f>
        <v>2600</v>
      </c>
      <c r="G36" s="224">
        <f>G30</f>
        <v>3716.24</v>
      </c>
    </row>
    <row r="37" spans="1:7" ht="26.25" thickBot="1">
      <c r="A37" s="116" t="s">
        <v>150</v>
      </c>
      <c r="B37" s="229">
        <v>1833871</v>
      </c>
      <c r="C37" s="230"/>
      <c r="D37" s="230"/>
      <c r="E37" s="230"/>
      <c r="F37" s="230"/>
      <c r="G37" s="231"/>
    </row>
    <row r="38" spans="1:7" ht="12.75">
      <c r="A38" s="169"/>
      <c r="B38" s="170"/>
      <c r="C38" s="170"/>
      <c r="D38" s="170"/>
      <c r="E38" s="170"/>
      <c r="F38" s="170"/>
      <c r="G38" s="170"/>
    </row>
    <row r="39" spans="1:7" ht="12.75">
      <c r="A39" s="169"/>
      <c r="B39" s="170"/>
      <c r="C39" s="170"/>
      <c r="D39" s="170"/>
      <c r="E39" s="170"/>
      <c r="F39" s="170"/>
      <c r="G39" s="170"/>
    </row>
    <row r="40" spans="1:7" ht="12.75">
      <c r="A40" s="169"/>
      <c r="B40" s="170"/>
      <c r="C40" s="170"/>
      <c r="D40" s="170"/>
      <c r="E40" s="170"/>
      <c r="F40" s="170"/>
      <c r="G40" s="170"/>
    </row>
    <row r="41" spans="1:7" ht="12.75">
      <c r="A41" s="169"/>
      <c r="B41" s="170"/>
      <c r="C41" s="170"/>
      <c r="D41" s="170"/>
      <c r="E41" s="170"/>
      <c r="F41" s="170"/>
      <c r="G41" s="170"/>
    </row>
    <row r="42" spans="1:7" ht="13.5" thickBot="1">
      <c r="A42" s="179"/>
      <c r="B42" s="179"/>
      <c r="C42" s="179"/>
      <c r="D42" s="180"/>
      <c r="E42" s="181"/>
      <c r="F42" s="43"/>
      <c r="G42" s="43"/>
    </row>
    <row r="43" spans="1:7" ht="26.25" thickBot="1">
      <c r="A43" s="175" t="s">
        <v>102</v>
      </c>
      <c r="B43" s="233" t="s">
        <v>178</v>
      </c>
      <c r="C43" s="236"/>
      <c r="D43" s="236"/>
      <c r="E43" s="236"/>
      <c r="F43" s="236"/>
      <c r="G43" s="237"/>
    </row>
    <row r="44" spans="1:7" ht="77.25" thickBot="1">
      <c r="A44" s="176" t="s">
        <v>103</v>
      </c>
      <c r="B44" s="117" t="s">
        <v>104</v>
      </c>
      <c r="C44" s="118" t="s">
        <v>1</v>
      </c>
      <c r="D44" s="118" t="s">
        <v>105</v>
      </c>
      <c r="E44" s="118" t="s">
        <v>106</v>
      </c>
      <c r="F44" s="118" t="s">
        <v>107</v>
      </c>
      <c r="G44" s="118" t="s">
        <v>108</v>
      </c>
    </row>
    <row r="45" spans="1:7" ht="12.75">
      <c r="A45" s="119">
        <v>63</v>
      </c>
      <c r="B45" s="120"/>
      <c r="C45" s="121"/>
      <c r="D45" s="122"/>
      <c r="E45" s="123">
        <v>1334926.01</v>
      </c>
      <c r="F45" s="123"/>
      <c r="G45" s="123"/>
    </row>
    <row r="46" spans="1:7" ht="12.75">
      <c r="A46" s="124" t="s">
        <v>115</v>
      </c>
      <c r="B46" s="125"/>
      <c r="C46" s="177"/>
      <c r="D46" s="177"/>
      <c r="E46" s="177"/>
      <c r="F46" s="126"/>
      <c r="G46" s="126"/>
    </row>
    <row r="47" spans="1:7" ht="12.75">
      <c r="A47" s="124">
        <v>65</v>
      </c>
      <c r="B47" s="125"/>
      <c r="C47" s="177"/>
      <c r="D47" s="126">
        <v>167894.35</v>
      </c>
      <c r="E47" s="177"/>
      <c r="F47" s="126"/>
      <c r="G47" s="126">
        <v>3716.24</v>
      </c>
    </row>
    <row r="48" spans="1:7" ht="12.75">
      <c r="A48" s="124">
        <v>66</v>
      </c>
      <c r="B48" s="125"/>
      <c r="C48" s="126">
        <v>2654.46</v>
      </c>
      <c r="D48" s="177"/>
      <c r="E48" s="177"/>
      <c r="F48" s="126"/>
      <c r="G48" s="126"/>
    </row>
    <row r="49" spans="1:7" ht="12.75">
      <c r="A49" s="124" t="s">
        <v>110</v>
      </c>
      <c r="B49" s="127"/>
      <c r="C49" s="178"/>
      <c r="D49" s="178"/>
      <c r="E49" s="178"/>
      <c r="F49" s="128">
        <f>F32+F33</f>
        <v>2600</v>
      </c>
      <c r="G49" s="126"/>
    </row>
    <row r="50" spans="1:7" ht="12.75">
      <c r="A50" s="124">
        <v>67</v>
      </c>
      <c r="B50" s="127">
        <v>271222</v>
      </c>
      <c r="C50" s="128"/>
      <c r="D50" s="128"/>
      <c r="E50" s="126">
        <v>50859.38</v>
      </c>
      <c r="F50" s="128"/>
      <c r="G50" s="126"/>
    </row>
    <row r="51" spans="1:7" ht="12.75">
      <c r="A51" s="124">
        <v>72</v>
      </c>
      <c r="B51" s="127"/>
      <c r="C51" s="128"/>
      <c r="D51" s="128"/>
      <c r="E51" s="178"/>
      <c r="F51" s="128"/>
      <c r="G51" s="126"/>
    </row>
    <row r="52" spans="1:7" ht="13.5" thickBot="1">
      <c r="A52" s="129"/>
      <c r="B52" s="130"/>
      <c r="C52" s="131"/>
      <c r="D52" s="131"/>
      <c r="E52" s="131"/>
      <c r="F52" s="131"/>
      <c r="G52" s="131"/>
    </row>
    <row r="53" spans="1:7" ht="26.25" thickBot="1">
      <c r="A53" s="116" t="s">
        <v>109</v>
      </c>
      <c r="B53" s="221">
        <f>B50</f>
        <v>271222</v>
      </c>
      <c r="C53" s="222">
        <f>C48</f>
        <v>2654.46</v>
      </c>
      <c r="D53" s="223">
        <f>D47</f>
        <v>167894.35</v>
      </c>
      <c r="E53" s="222">
        <f>E45+E50</f>
        <v>1385785.39</v>
      </c>
      <c r="F53" s="223">
        <f>F49</f>
        <v>2600</v>
      </c>
      <c r="G53" s="224">
        <f>G47</f>
        <v>3716.24</v>
      </c>
    </row>
    <row r="54" spans="1:7" ht="26.25" thickBot="1">
      <c r="A54" s="116" t="s">
        <v>182</v>
      </c>
      <c r="B54" s="229">
        <v>1833871</v>
      </c>
      <c r="C54" s="230"/>
      <c r="D54" s="230"/>
      <c r="E54" s="230"/>
      <c r="F54" s="230"/>
      <c r="G54" s="231"/>
    </row>
    <row r="55" spans="1:7" ht="12.75">
      <c r="A55" s="60"/>
      <c r="B55" s="60"/>
      <c r="C55" s="60"/>
      <c r="D55" s="60"/>
      <c r="E55" s="60"/>
      <c r="F55" s="60"/>
      <c r="G55" s="60"/>
    </row>
    <row r="56" spans="1:7" ht="12.75">
      <c r="A56" s="60"/>
      <c r="B56" s="60"/>
      <c r="C56" s="60"/>
      <c r="D56" s="60"/>
      <c r="E56" s="60"/>
      <c r="F56" s="60"/>
      <c r="G56" s="60"/>
    </row>
  </sheetData>
  <sheetProtection/>
  <mergeCells count="7">
    <mergeCell ref="B54:G54"/>
    <mergeCell ref="A3:G3"/>
    <mergeCell ref="B5:G5"/>
    <mergeCell ref="B22:G22"/>
    <mergeCell ref="B26:G26"/>
    <mergeCell ref="B37:G37"/>
    <mergeCell ref="B43:G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M19" sqref="M19"/>
    </sheetView>
  </sheetViews>
  <sheetFormatPr defaultColWidth="9.140625" defaultRowHeight="12.75"/>
  <cols>
    <col min="5" max="5" width="5.421875" style="0" customWidth="1"/>
    <col min="6" max="6" width="15.421875" style="0" customWidth="1"/>
    <col min="7" max="7" width="15.140625" style="0" customWidth="1"/>
    <col min="8" max="8" width="15.8515625" style="0" customWidth="1"/>
  </cols>
  <sheetData>
    <row r="3" spans="1:8" ht="43.5" customHeight="1">
      <c r="A3" s="238" t="s">
        <v>183</v>
      </c>
      <c r="B3" s="238"/>
      <c r="C3" s="238"/>
      <c r="D3" s="238"/>
      <c r="E3" s="238"/>
      <c r="F3" s="238"/>
      <c r="G3" s="238"/>
      <c r="H3" s="238"/>
    </row>
    <row r="4" spans="1:8" ht="18">
      <c r="A4" s="238" t="s">
        <v>89</v>
      </c>
      <c r="B4" s="238"/>
      <c r="C4" s="238"/>
      <c r="D4" s="238"/>
      <c r="E4" s="238"/>
      <c r="F4" s="238"/>
      <c r="G4" s="239"/>
      <c r="H4" s="239"/>
    </row>
    <row r="5" spans="1:8" ht="18">
      <c r="A5" s="238"/>
      <c r="B5" s="238"/>
      <c r="C5" s="238"/>
      <c r="D5" s="238"/>
      <c r="E5" s="238"/>
      <c r="F5" s="238"/>
      <c r="G5" s="238"/>
      <c r="H5" s="240"/>
    </row>
    <row r="6" spans="1:8" ht="18">
      <c r="A6" s="183"/>
      <c r="B6" s="184"/>
      <c r="C6" s="184"/>
      <c r="D6" s="184"/>
      <c r="E6" s="184"/>
      <c r="F6" s="182"/>
      <c r="G6" s="182"/>
      <c r="H6" s="182"/>
    </row>
    <row r="7" spans="1:8" ht="39">
      <c r="A7" s="90"/>
      <c r="B7" s="91"/>
      <c r="C7" s="91"/>
      <c r="D7" s="92"/>
      <c r="E7" s="96"/>
      <c r="F7" s="185" t="s">
        <v>184</v>
      </c>
      <c r="G7" s="185" t="s">
        <v>185</v>
      </c>
      <c r="H7" s="186" t="s">
        <v>186</v>
      </c>
    </row>
    <row r="8" spans="1:8" ht="15.75">
      <c r="A8" s="241" t="s">
        <v>90</v>
      </c>
      <c r="B8" s="242"/>
      <c r="C8" s="242"/>
      <c r="D8" s="242"/>
      <c r="E8" s="243"/>
      <c r="F8" s="93">
        <v>1833871</v>
      </c>
      <c r="G8" s="93">
        <v>1836525</v>
      </c>
      <c r="H8" s="93">
        <v>1836525</v>
      </c>
    </row>
    <row r="9" spans="1:8" ht="15.75">
      <c r="A9" s="241" t="s">
        <v>91</v>
      </c>
      <c r="B9" s="242"/>
      <c r="C9" s="242"/>
      <c r="D9" s="242"/>
      <c r="E9" s="243"/>
      <c r="F9" s="93">
        <v>1833871</v>
      </c>
      <c r="G9" s="93">
        <v>1836525</v>
      </c>
      <c r="H9" s="93">
        <v>1836525</v>
      </c>
    </row>
    <row r="10" spans="1:8" ht="15.75">
      <c r="A10" s="244" t="s">
        <v>92</v>
      </c>
      <c r="B10" s="243"/>
      <c r="C10" s="243"/>
      <c r="D10" s="243"/>
      <c r="E10" s="243"/>
      <c r="F10" s="93">
        <v>0</v>
      </c>
      <c r="G10" s="93">
        <v>0</v>
      </c>
      <c r="H10" s="93">
        <v>0</v>
      </c>
    </row>
    <row r="11" spans="1:8" ht="15.75">
      <c r="A11" s="94" t="s">
        <v>93</v>
      </c>
      <c r="B11" s="188"/>
      <c r="C11" s="188"/>
      <c r="D11" s="188"/>
      <c r="E11" s="188"/>
      <c r="F11" s="93">
        <v>1836525</v>
      </c>
      <c r="G11" s="93">
        <v>1836525</v>
      </c>
      <c r="H11" s="93">
        <v>1836525</v>
      </c>
    </row>
    <row r="12" spans="1:8" ht="15.75">
      <c r="A12" s="245" t="s">
        <v>94</v>
      </c>
      <c r="B12" s="242"/>
      <c r="C12" s="242"/>
      <c r="D12" s="242"/>
      <c r="E12" s="246"/>
      <c r="F12" s="190">
        <f>F11-F13</f>
        <v>1798196</v>
      </c>
      <c r="G12" s="190">
        <v>1803332</v>
      </c>
      <c r="H12" s="190">
        <v>1803332</v>
      </c>
    </row>
    <row r="13" spans="1:8" ht="15.75">
      <c r="A13" s="244" t="s">
        <v>95</v>
      </c>
      <c r="B13" s="243"/>
      <c r="C13" s="243"/>
      <c r="D13" s="243"/>
      <c r="E13" s="243"/>
      <c r="F13" s="190">
        <v>38329</v>
      </c>
      <c r="G13" s="190">
        <v>38329</v>
      </c>
      <c r="H13" s="190">
        <v>32329</v>
      </c>
    </row>
    <row r="14" spans="1:8" ht="15.75">
      <c r="A14" s="245" t="s">
        <v>96</v>
      </c>
      <c r="B14" s="242"/>
      <c r="C14" s="242"/>
      <c r="D14" s="242"/>
      <c r="E14" s="242"/>
      <c r="F14" s="190">
        <f>F8-F11</f>
        <v>-2654</v>
      </c>
      <c r="G14" s="189">
        <f>G8-G11</f>
        <v>0</v>
      </c>
      <c r="H14" s="189">
        <f>H8-H11</f>
        <v>0</v>
      </c>
    </row>
    <row r="15" spans="1:8" ht="18">
      <c r="A15" s="232"/>
      <c r="B15" s="247"/>
      <c r="C15" s="247"/>
      <c r="D15" s="247"/>
      <c r="E15" s="247"/>
      <c r="F15" s="248"/>
      <c r="G15" s="248"/>
      <c r="H15" s="248"/>
    </row>
    <row r="16" spans="1:8" ht="39">
      <c r="A16" s="90"/>
      <c r="B16" s="91"/>
      <c r="C16" s="91"/>
      <c r="D16" s="92"/>
      <c r="E16" s="96"/>
      <c r="F16" s="185" t="s">
        <v>184</v>
      </c>
      <c r="G16" s="185" t="s">
        <v>185</v>
      </c>
      <c r="H16" s="186" t="s">
        <v>187</v>
      </c>
    </row>
    <row r="17" spans="1:8" ht="15.75">
      <c r="A17" s="241" t="s">
        <v>97</v>
      </c>
      <c r="B17" s="242"/>
      <c r="C17" s="242"/>
      <c r="D17" s="242"/>
      <c r="E17" s="243"/>
      <c r="F17" s="95">
        <f>F14</f>
        <v>-2654</v>
      </c>
      <c r="G17" s="95">
        <v>0</v>
      </c>
      <c r="H17" s="190">
        <v>0</v>
      </c>
    </row>
    <row r="18" spans="1:8" ht="18">
      <c r="A18" s="249"/>
      <c r="B18" s="247"/>
      <c r="C18" s="247"/>
      <c r="D18" s="247"/>
      <c r="E18" s="247"/>
      <c r="F18" s="248"/>
      <c r="G18" s="248"/>
      <c r="H18" s="248"/>
    </row>
    <row r="19" spans="1:8" ht="39">
      <c r="A19" s="90"/>
      <c r="B19" s="91"/>
      <c r="C19" s="91"/>
      <c r="D19" s="92"/>
      <c r="E19" s="96"/>
      <c r="F19" s="185" t="s">
        <v>184</v>
      </c>
      <c r="G19" s="185" t="s">
        <v>185</v>
      </c>
      <c r="H19" s="186" t="s">
        <v>186</v>
      </c>
    </row>
    <row r="20" spans="1:8" ht="15.75">
      <c r="A20" s="241" t="s">
        <v>98</v>
      </c>
      <c r="B20" s="242"/>
      <c r="C20" s="242"/>
      <c r="D20" s="242"/>
      <c r="E20" s="242"/>
      <c r="F20" s="93">
        <v>0</v>
      </c>
      <c r="G20" s="93">
        <v>0</v>
      </c>
      <c r="H20" s="93">
        <v>0</v>
      </c>
    </row>
    <row r="21" spans="1:8" ht="15.75">
      <c r="A21" s="241" t="s">
        <v>99</v>
      </c>
      <c r="B21" s="242"/>
      <c r="C21" s="242"/>
      <c r="D21" s="242"/>
      <c r="E21" s="242"/>
      <c r="F21" s="93">
        <v>0</v>
      </c>
      <c r="G21" s="93">
        <v>0</v>
      </c>
      <c r="H21" s="93">
        <v>0</v>
      </c>
    </row>
    <row r="22" spans="1:8" ht="15.75">
      <c r="A22" s="245" t="s">
        <v>100</v>
      </c>
      <c r="B22" s="242"/>
      <c r="C22" s="242"/>
      <c r="D22" s="242"/>
      <c r="E22" s="242"/>
      <c r="F22" s="93">
        <v>0</v>
      </c>
      <c r="G22" s="93">
        <v>0</v>
      </c>
      <c r="H22" s="93">
        <v>0</v>
      </c>
    </row>
    <row r="23" spans="1:8" ht="18">
      <c r="A23" s="96"/>
      <c r="B23" s="191"/>
      <c r="C23" s="187"/>
      <c r="D23" s="192"/>
      <c r="E23" s="191"/>
      <c r="F23" s="193"/>
      <c r="G23" s="193"/>
      <c r="H23" s="193"/>
    </row>
    <row r="24" spans="1:8" ht="15.75">
      <c r="A24" s="245" t="s">
        <v>101</v>
      </c>
      <c r="B24" s="242"/>
      <c r="C24" s="242"/>
      <c r="D24" s="242"/>
      <c r="E24" s="242"/>
      <c r="F24" s="93">
        <v>0</v>
      </c>
      <c r="G24" s="93">
        <f>SUM(G14,G17,G22)</f>
        <v>0</v>
      </c>
      <c r="H24" s="93">
        <f>SUM(H14,H17,H22)</f>
        <v>0</v>
      </c>
    </row>
  </sheetData>
  <sheetProtection/>
  <mergeCells count="16"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  <mergeCell ref="A3:H3"/>
    <mergeCell ref="A4:H4"/>
    <mergeCell ref="A5:H5"/>
    <mergeCell ref="A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4"/>
  <sheetViews>
    <sheetView tabSelected="1" view="pageBreakPreview" zoomScale="75" zoomScaleNormal="75" zoomScaleSheetLayoutView="75" zoomScalePageLayoutView="0" workbookViewId="0" topLeftCell="A1">
      <selection activeCell="D276" sqref="D276"/>
    </sheetView>
  </sheetViews>
  <sheetFormatPr defaultColWidth="9.140625" defaultRowHeight="12.75"/>
  <cols>
    <col min="1" max="1" width="10.28125" style="17" customWidth="1"/>
    <col min="2" max="2" width="27.8515625" style="18" customWidth="1"/>
    <col min="3" max="3" width="16.140625" style="4" customWidth="1"/>
    <col min="4" max="4" width="17.28125" style="5" customWidth="1"/>
    <col min="5" max="5" width="15.00390625" style="4" customWidth="1"/>
    <col min="6" max="6" width="16.7109375" style="4" customWidth="1"/>
    <col min="7" max="7" width="14.8515625" style="4" customWidth="1"/>
    <col min="8" max="8" width="12.421875" style="4" customWidth="1"/>
    <col min="9" max="9" width="10.00390625" style="4" customWidth="1"/>
    <col min="10" max="10" width="13.8515625" style="4" customWidth="1"/>
    <col min="11" max="11" width="13.00390625" style="4" customWidth="1"/>
    <col min="12" max="13" width="12.8515625" style="4" customWidth="1"/>
    <col min="14" max="14" width="11.140625" style="4" customWidth="1"/>
    <col min="15" max="15" width="13.421875" style="4" customWidth="1"/>
    <col min="16" max="16" width="16.7109375" style="4" hidden="1" customWidth="1"/>
    <col min="17" max="17" width="16.421875" style="4" hidden="1" customWidth="1"/>
    <col min="18" max="18" width="11.421875" style="4" customWidth="1"/>
    <col min="19" max="19" width="12.8515625" style="4" customWidth="1"/>
    <col min="20" max="20" width="12.7109375" style="4" customWidth="1"/>
    <col min="21" max="21" width="11.57421875" style="4" customWidth="1"/>
    <col min="22" max="16384" width="9.140625" style="4" customWidth="1"/>
  </cols>
  <sheetData>
    <row r="1" spans="1:18" ht="24.75" customHeight="1">
      <c r="A1" s="254" t="s">
        <v>179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"/>
      <c r="N1" s="3" t="s">
        <v>7</v>
      </c>
      <c r="P1" s="2"/>
      <c r="Q1" s="2"/>
      <c r="R1" s="2"/>
    </row>
    <row r="2" spans="1:18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" ht="18" customHeight="1">
      <c r="A3" s="46" t="s">
        <v>172</v>
      </c>
      <c r="B3" s="47"/>
      <c r="C3" s="10"/>
      <c r="D3" s="45"/>
    </row>
    <row r="4" spans="1:4" ht="18" customHeight="1">
      <c r="A4" s="46" t="s">
        <v>155</v>
      </c>
      <c r="B4" s="47"/>
      <c r="C4" s="10"/>
      <c r="D4" s="45"/>
    </row>
    <row r="5" spans="1:4" ht="18" customHeight="1">
      <c r="A5" s="50" t="s">
        <v>153</v>
      </c>
      <c r="B5" s="47" t="s">
        <v>170</v>
      </c>
      <c r="C5" s="10"/>
      <c r="D5" s="45"/>
    </row>
    <row r="6" spans="1:4" ht="18" customHeight="1">
      <c r="A6" s="50" t="s">
        <v>152</v>
      </c>
      <c r="B6" s="47" t="s">
        <v>171</v>
      </c>
      <c r="C6" s="10"/>
      <c r="D6" s="45"/>
    </row>
    <row r="7" spans="1:4" ht="18" customHeight="1">
      <c r="A7" s="46" t="s">
        <v>151</v>
      </c>
      <c r="B7" s="47" t="s">
        <v>166</v>
      </c>
      <c r="C7" s="10"/>
      <c r="D7" s="45"/>
    </row>
    <row r="8" spans="1:8" ht="38.25" customHeight="1" thickBot="1">
      <c r="A8" s="6" t="s">
        <v>2</v>
      </c>
      <c r="B8" s="7"/>
      <c r="C8" s="8"/>
      <c r="D8" s="9" t="s">
        <v>157</v>
      </c>
      <c r="E8" s="9" t="s">
        <v>143</v>
      </c>
      <c r="F8" s="9" t="s">
        <v>158</v>
      </c>
      <c r="G8" s="22"/>
      <c r="H8" s="22"/>
    </row>
    <row r="9" spans="1:8" ht="19.5" customHeight="1" thickTop="1">
      <c r="A9" s="53" t="s">
        <v>66</v>
      </c>
      <c r="B9" s="54"/>
      <c r="C9" s="55"/>
      <c r="D9" s="194">
        <f>D10+D11+D12+D13+D14+D15</f>
        <v>114740</v>
      </c>
      <c r="E9" s="195">
        <f>D9</f>
        <v>114740</v>
      </c>
      <c r="F9" s="195">
        <f>E9</f>
        <v>114740</v>
      </c>
      <c r="G9" s="22"/>
      <c r="H9" s="22"/>
    </row>
    <row r="10" spans="1:8" ht="19.5" customHeight="1">
      <c r="A10" s="250" t="s">
        <v>88</v>
      </c>
      <c r="B10" s="250"/>
      <c r="C10" s="250"/>
      <c r="D10" s="196">
        <f>D58</f>
        <v>0</v>
      </c>
      <c r="E10" s="197"/>
      <c r="F10" s="197"/>
      <c r="G10" s="22"/>
      <c r="H10" s="22"/>
    </row>
    <row r="11" spans="1:8" ht="20.25" customHeight="1">
      <c r="A11" s="250" t="s">
        <v>67</v>
      </c>
      <c r="B11" s="250"/>
      <c r="C11" s="250"/>
      <c r="D11" s="198">
        <v>42206</v>
      </c>
      <c r="E11" s="199"/>
      <c r="F11" s="199"/>
      <c r="G11" s="23"/>
      <c r="H11" s="23"/>
    </row>
    <row r="12" spans="1:8" ht="20.25" customHeight="1">
      <c r="A12" s="256" t="s">
        <v>68</v>
      </c>
      <c r="B12" s="256"/>
      <c r="C12" s="256"/>
      <c r="D12" s="198">
        <v>51935</v>
      </c>
      <c r="E12" s="199"/>
      <c r="F12" s="199"/>
      <c r="G12" s="23"/>
      <c r="H12" s="23"/>
    </row>
    <row r="13" spans="1:8" ht="20.25" customHeight="1">
      <c r="A13" s="256" t="s">
        <v>69</v>
      </c>
      <c r="B13" s="256"/>
      <c r="C13" s="256"/>
      <c r="D13" s="198">
        <v>13936</v>
      </c>
      <c r="E13" s="199"/>
      <c r="F13" s="199"/>
      <c r="G13" s="23"/>
      <c r="H13" s="23"/>
    </row>
    <row r="14" spans="1:8" ht="20.25" customHeight="1">
      <c r="A14" s="256" t="s">
        <v>70</v>
      </c>
      <c r="B14" s="256"/>
      <c r="C14" s="256"/>
      <c r="D14" s="198">
        <v>3000</v>
      </c>
      <c r="E14" s="199"/>
      <c r="F14" s="199"/>
      <c r="G14" s="23"/>
      <c r="H14" s="23"/>
    </row>
    <row r="15" spans="1:8" ht="20.25" customHeight="1">
      <c r="A15" s="256" t="s">
        <v>71</v>
      </c>
      <c r="B15" s="256"/>
      <c r="C15" s="256"/>
      <c r="D15" s="198">
        <v>3663</v>
      </c>
      <c r="E15" s="199"/>
      <c r="F15" s="199"/>
      <c r="G15" s="23"/>
      <c r="H15" s="23"/>
    </row>
    <row r="16" spans="1:8" ht="20.25" customHeight="1">
      <c r="A16" s="258" t="s">
        <v>72</v>
      </c>
      <c r="B16" s="258"/>
      <c r="C16" s="258"/>
      <c r="D16" s="200">
        <f>D17+D19+D20+D18</f>
        <v>216207.52</v>
      </c>
      <c r="E16" s="201">
        <f>D16</f>
        <v>216207.52</v>
      </c>
      <c r="F16" s="201">
        <f>E16</f>
        <v>216207.52</v>
      </c>
      <c r="G16" s="23"/>
      <c r="H16" s="23"/>
    </row>
    <row r="17" spans="1:8" ht="20.25" customHeight="1">
      <c r="A17" s="250" t="s">
        <v>73</v>
      </c>
      <c r="B17" s="250"/>
      <c r="C17" s="250"/>
      <c r="D17" s="198">
        <v>125424</v>
      </c>
      <c r="E17" s="199"/>
      <c r="F17" s="199"/>
      <c r="G17" s="23"/>
      <c r="H17" s="23"/>
    </row>
    <row r="18" spans="1:8" ht="20.25" customHeight="1">
      <c r="A18" s="81" t="s">
        <v>163</v>
      </c>
      <c r="B18" s="81"/>
      <c r="C18" s="81"/>
      <c r="D18" s="198">
        <v>9822</v>
      </c>
      <c r="E18" s="199"/>
      <c r="F18" s="199"/>
      <c r="G18" s="23"/>
      <c r="H18" s="23"/>
    </row>
    <row r="19" spans="1:8" ht="20.25" customHeight="1">
      <c r="A19" s="250" t="s">
        <v>74</v>
      </c>
      <c r="B19" s="250"/>
      <c r="C19" s="250"/>
      <c r="D19" s="198">
        <v>74989</v>
      </c>
      <c r="E19" s="199"/>
      <c r="F19" s="199"/>
      <c r="G19" s="23"/>
      <c r="H19" s="23"/>
    </row>
    <row r="20" spans="1:8" ht="20.25" customHeight="1">
      <c r="A20" s="250" t="s">
        <v>75</v>
      </c>
      <c r="B20" s="250"/>
      <c r="C20" s="250"/>
      <c r="D20" s="198">
        <f>I134</f>
        <v>5972.52</v>
      </c>
      <c r="E20" s="199"/>
      <c r="F20" s="199"/>
      <c r="G20" s="23"/>
      <c r="H20" s="23"/>
    </row>
    <row r="21" spans="1:8" ht="20.25" customHeight="1">
      <c r="A21" s="70" t="s">
        <v>76</v>
      </c>
      <c r="B21" s="70"/>
      <c r="C21" s="68"/>
      <c r="D21" s="202">
        <v>203806</v>
      </c>
      <c r="E21" s="201">
        <f>D21</f>
        <v>203806</v>
      </c>
      <c r="F21" s="201">
        <f>D21</f>
        <v>203806</v>
      </c>
      <c r="G21" s="23"/>
      <c r="H21" s="23"/>
    </row>
    <row r="22" spans="1:8" ht="19.5" customHeight="1">
      <c r="A22" s="250" t="s">
        <v>77</v>
      </c>
      <c r="B22" s="250"/>
      <c r="C22" s="250"/>
      <c r="D22" s="198">
        <f>D192</f>
        <v>6636.139999999999</v>
      </c>
      <c r="E22" s="199"/>
      <c r="F22" s="199"/>
      <c r="G22" s="23"/>
      <c r="H22" s="23"/>
    </row>
    <row r="23" spans="1:8" ht="39.75" customHeight="1">
      <c r="A23" s="251" t="s">
        <v>8</v>
      </c>
      <c r="B23" s="251"/>
      <c r="C23" s="251"/>
      <c r="D23" s="203">
        <f>E192</f>
        <v>2654.46</v>
      </c>
      <c r="E23" s="204"/>
      <c r="F23" s="205"/>
      <c r="G23" s="23"/>
      <c r="H23" s="23"/>
    </row>
    <row r="24" spans="1:8" ht="20.25" customHeight="1">
      <c r="A24" s="257" t="s">
        <v>78</v>
      </c>
      <c r="B24" s="257"/>
      <c r="C24" s="257"/>
      <c r="D24" s="198">
        <v>92905</v>
      </c>
      <c r="E24" s="205"/>
      <c r="F24" s="205"/>
      <c r="G24" s="23"/>
      <c r="H24" s="23"/>
    </row>
    <row r="25" spans="1:8" ht="20.25" customHeight="1">
      <c r="A25" s="66" t="s">
        <v>57</v>
      </c>
      <c r="B25" s="66"/>
      <c r="D25" s="203">
        <f>G192</f>
        <v>0</v>
      </c>
      <c r="E25" s="199"/>
      <c r="F25" s="205"/>
      <c r="G25" s="23"/>
      <c r="H25" s="23"/>
    </row>
    <row r="26" spans="1:8" ht="20.25" customHeight="1">
      <c r="A26" s="66" t="s">
        <v>79</v>
      </c>
      <c r="B26" s="66"/>
      <c r="D26" s="203">
        <f>H192</f>
        <v>3981.68</v>
      </c>
      <c r="E26" s="205"/>
      <c r="F26" s="205"/>
      <c r="G26" s="23"/>
      <c r="H26" s="23"/>
    </row>
    <row r="27" spans="1:8" ht="20.25" customHeight="1">
      <c r="A27" s="66" t="s">
        <v>80</v>
      </c>
      <c r="B27" s="66"/>
      <c r="D27" s="203">
        <f>I192</f>
        <v>2654.46</v>
      </c>
      <c r="E27" s="205"/>
      <c r="F27" s="205"/>
      <c r="G27" s="23"/>
      <c r="H27" s="23"/>
    </row>
    <row r="28" spans="1:8" ht="20.25" customHeight="1">
      <c r="A28" s="252" t="s">
        <v>48</v>
      </c>
      <c r="B28" s="252"/>
      <c r="C28" s="252"/>
      <c r="D28" s="203">
        <f>J192</f>
        <v>53089</v>
      </c>
      <c r="E28" s="199"/>
      <c r="F28" s="205"/>
      <c r="G28" s="23"/>
      <c r="H28" s="23"/>
    </row>
    <row r="29" spans="1:8" ht="20.25" customHeight="1">
      <c r="A29" s="66" t="s">
        <v>81</v>
      </c>
      <c r="B29" s="66"/>
      <c r="C29" s="66"/>
      <c r="D29" s="203">
        <f>K192</f>
        <v>33579.46</v>
      </c>
      <c r="E29" s="205"/>
      <c r="F29" s="205"/>
      <c r="G29" s="23"/>
      <c r="H29" s="23"/>
    </row>
    <row r="30" spans="1:8" ht="26.25" customHeight="1">
      <c r="A30" s="67" t="s">
        <v>59</v>
      </c>
      <c r="B30" s="67" t="s">
        <v>60</v>
      </c>
      <c r="D30" s="203">
        <f>L192</f>
        <v>3715.71</v>
      </c>
      <c r="E30" s="205"/>
      <c r="F30" s="205"/>
      <c r="G30" s="23"/>
      <c r="H30" s="23"/>
    </row>
    <row r="31" spans="1:8" ht="20.25" customHeight="1">
      <c r="A31" s="16" t="s">
        <v>64</v>
      </c>
      <c r="B31" s="4"/>
      <c r="C31" s="66"/>
      <c r="D31" s="203">
        <v>1937</v>
      </c>
      <c r="E31" s="205"/>
      <c r="F31" s="205"/>
      <c r="G31" s="23"/>
      <c r="H31" s="23"/>
    </row>
    <row r="32" spans="1:8" ht="20.25" customHeight="1">
      <c r="A32" s="16" t="s">
        <v>148</v>
      </c>
      <c r="B32" s="16"/>
      <c r="C32" s="66"/>
      <c r="D32" s="203">
        <f>R192</f>
        <v>2654.46</v>
      </c>
      <c r="E32" s="205"/>
      <c r="F32" s="205"/>
      <c r="G32" s="23"/>
      <c r="H32" s="23"/>
    </row>
    <row r="33" spans="1:8" ht="20.25" customHeight="1">
      <c r="A33" s="16"/>
      <c r="B33" s="16"/>
      <c r="C33" s="66"/>
      <c r="D33" s="203"/>
      <c r="E33" s="205"/>
      <c r="F33" s="205"/>
      <c r="G33" s="23"/>
      <c r="H33" s="23"/>
    </row>
    <row r="34" spans="1:8" ht="23.25" customHeight="1">
      <c r="A34" s="253" t="s">
        <v>82</v>
      </c>
      <c r="B34" s="253"/>
      <c r="C34" s="253"/>
      <c r="D34" s="206">
        <f>D35+D36+D37</f>
        <v>15262.51</v>
      </c>
      <c r="E34" s="201">
        <f>D34</f>
        <v>15262.51</v>
      </c>
      <c r="F34" s="201">
        <f>D34</f>
        <v>15262.51</v>
      </c>
      <c r="G34" s="23"/>
      <c r="H34" s="23"/>
    </row>
    <row r="35" spans="1:8" ht="19.5" customHeight="1">
      <c r="A35" s="252" t="s">
        <v>127</v>
      </c>
      <c r="B35" s="252"/>
      <c r="C35" s="252"/>
      <c r="D35" s="203">
        <f>C204</f>
        <v>14599.51</v>
      </c>
      <c r="E35" s="207"/>
      <c r="F35" s="207"/>
      <c r="G35" s="23"/>
      <c r="H35" s="23"/>
    </row>
    <row r="36" spans="1:8" ht="19.5" customHeight="1">
      <c r="A36" s="252" t="s">
        <v>128</v>
      </c>
      <c r="B36" s="252"/>
      <c r="C36" s="252"/>
      <c r="D36" s="16">
        <f>J208</f>
        <v>0</v>
      </c>
      <c r="E36" s="208"/>
      <c r="F36" s="208"/>
      <c r="G36" s="23"/>
      <c r="H36" s="23"/>
    </row>
    <row r="37" spans="1:8" ht="19.5" customHeight="1">
      <c r="A37" s="66" t="s">
        <v>140</v>
      </c>
      <c r="B37" s="66"/>
      <c r="C37" s="66"/>
      <c r="D37" s="16">
        <v>663</v>
      </c>
      <c r="E37" s="208"/>
      <c r="F37" s="208"/>
      <c r="G37" s="23"/>
      <c r="H37" s="23"/>
    </row>
    <row r="38" spans="1:8" s="49" customFormat="1" ht="19.5" customHeight="1">
      <c r="A38" s="73" t="s">
        <v>121</v>
      </c>
      <c r="B38" s="73"/>
      <c r="C38" s="74"/>
      <c r="D38" s="71">
        <f>D39+D40</f>
        <v>50859</v>
      </c>
      <c r="E38" s="208">
        <f>D38</f>
        <v>50859</v>
      </c>
      <c r="F38" s="71">
        <f>E38</f>
        <v>50859</v>
      </c>
      <c r="G38" s="48"/>
      <c r="H38" s="48"/>
    </row>
    <row r="39" spans="1:8" ht="19.5" customHeight="1">
      <c r="A39" s="66" t="s">
        <v>165</v>
      </c>
      <c r="B39" s="66"/>
      <c r="C39" s="66"/>
      <c r="D39" s="16">
        <v>50859</v>
      </c>
      <c r="E39" s="209"/>
      <c r="F39" s="209"/>
      <c r="G39" s="23"/>
      <c r="H39" s="23"/>
    </row>
    <row r="40" spans="1:8" ht="19.5" customHeight="1">
      <c r="A40" s="66" t="s">
        <v>154</v>
      </c>
      <c r="B40" s="66"/>
      <c r="C40" s="66"/>
      <c r="D40" s="16">
        <f>D250</f>
        <v>0</v>
      </c>
      <c r="E40" s="209"/>
      <c r="F40" s="209"/>
      <c r="G40" s="23"/>
      <c r="H40" s="23"/>
    </row>
    <row r="41" spans="1:8" ht="19.5" customHeight="1">
      <c r="A41" s="73" t="s">
        <v>134</v>
      </c>
      <c r="B41" s="73"/>
      <c r="C41" s="66"/>
      <c r="D41" s="71">
        <f>D42</f>
        <v>1235649.3499999999</v>
      </c>
      <c r="E41" s="208">
        <f>D41</f>
        <v>1235649.3499999999</v>
      </c>
      <c r="F41" s="208">
        <f>D41</f>
        <v>1235649.3499999999</v>
      </c>
      <c r="G41" s="23"/>
      <c r="H41" s="23"/>
    </row>
    <row r="42" spans="1:8" ht="19.5" customHeight="1">
      <c r="A42" s="76" t="s">
        <v>135</v>
      </c>
      <c r="B42" s="77"/>
      <c r="C42" s="66"/>
      <c r="D42" s="16">
        <f>C272</f>
        <v>1235649.3499999999</v>
      </c>
      <c r="E42" s="210"/>
      <c r="F42" s="210"/>
      <c r="G42" s="23"/>
      <c r="H42" s="23"/>
    </row>
    <row r="43" spans="1:8" ht="15.75" thickBot="1">
      <c r="A43" s="78" t="s">
        <v>3</v>
      </c>
      <c r="B43" s="79"/>
      <c r="C43" s="80"/>
      <c r="D43" s="211">
        <v>1836525</v>
      </c>
      <c r="E43" s="211">
        <f>D43</f>
        <v>1836525</v>
      </c>
      <c r="F43" s="211">
        <f>E43</f>
        <v>1836525</v>
      </c>
      <c r="G43" s="23"/>
      <c r="H43" s="23"/>
    </row>
    <row r="44" spans="1:5" ht="15.75" thickTop="1">
      <c r="A44" s="19"/>
      <c r="B44" s="10"/>
      <c r="D44" s="11"/>
      <c r="E44" s="12"/>
    </row>
    <row r="45" spans="1:13" ht="15">
      <c r="A45" s="20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</row>
    <row r="46" spans="1:6" ht="15">
      <c r="A46" s="21"/>
      <c r="B46" s="1"/>
      <c r="D46" s="12"/>
      <c r="E46" s="12"/>
      <c r="F46" s="12"/>
    </row>
    <row r="47" spans="1:10" ht="15">
      <c r="A47" s="21"/>
      <c r="B47" s="1"/>
      <c r="D47" s="12"/>
      <c r="E47" s="12"/>
      <c r="F47" s="12"/>
      <c r="J47" s="13"/>
    </row>
    <row r="48" spans="1:10" ht="15">
      <c r="A48" s="21"/>
      <c r="B48" s="1"/>
      <c r="D48" s="12"/>
      <c r="E48" s="12"/>
      <c r="J48" s="13"/>
    </row>
    <row r="49" spans="1:10" ht="15">
      <c r="A49" s="21"/>
      <c r="B49" s="1"/>
      <c r="D49" s="12"/>
      <c r="E49" s="12"/>
      <c r="J49" s="13"/>
    </row>
    <row r="50" spans="1:10" ht="15">
      <c r="A50" s="21"/>
      <c r="B50" s="1"/>
      <c r="D50" s="12"/>
      <c r="E50" s="12"/>
      <c r="J50" s="13"/>
    </row>
    <row r="51" spans="1:5" ht="15">
      <c r="A51" s="21"/>
      <c r="B51" s="1"/>
      <c r="D51" s="12"/>
      <c r="E51" s="12"/>
    </row>
    <row r="52" spans="1:15" ht="15">
      <c r="A52" s="135" t="s">
        <v>167</v>
      </c>
      <c r="B52" s="136"/>
      <c r="C52" s="136"/>
      <c r="D52" s="56"/>
      <c r="E52" s="19"/>
      <c r="F52" s="19"/>
      <c r="G52" s="19"/>
      <c r="H52" s="19"/>
      <c r="I52" s="19"/>
      <c r="K52" s="19"/>
      <c r="L52" s="19"/>
      <c r="M52" s="19"/>
      <c r="N52" s="19"/>
      <c r="O52" s="139" t="s">
        <v>0</v>
      </c>
    </row>
    <row r="53" spans="1:15" ht="15">
      <c r="A53" s="135" t="s">
        <v>168</v>
      </c>
      <c r="B53" s="136"/>
      <c r="C53" s="136"/>
      <c r="D53" s="56"/>
      <c r="E53" s="19"/>
      <c r="F53" s="19"/>
      <c r="G53" s="19"/>
      <c r="H53" s="19"/>
      <c r="I53" s="19"/>
      <c r="K53" s="19"/>
      <c r="L53" s="19"/>
      <c r="M53" s="19"/>
      <c r="N53" s="19"/>
      <c r="O53" s="139"/>
    </row>
    <row r="54" spans="1:15" ht="13.5" customHeight="1">
      <c r="A54" s="140"/>
      <c r="B54" s="140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2"/>
    </row>
    <row r="55" spans="1:17" ht="9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3"/>
      <c r="O55" s="139"/>
      <c r="P55" s="14"/>
      <c r="Q55" s="14"/>
    </row>
    <row r="56" spans="1:18" s="5" customFormat="1" ht="45">
      <c r="A56" s="37" t="s">
        <v>9</v>
      </c>
      <c r="B56" s="37" t="s">
        <v>4</v>
      </c>
      <c r="C56" s="24" t="s">
        <v>159</v>
      </c>
      <c r="D56" s="24" t="s">
        <v>10</v>
      </c>
      <c r="E56" s="24" t="s">
        <v>1</v>
      </c>
      <c r="F56" s="24" t="s">
        <v>11</v>
      </c>
      <c r="G56" s="24" t="s">
        <v>57</v>
      </c>
      <c r="H56" s="24" t="s">
        <v>56</v>
      </c>
      <c r="I56" s="24" t="s">
        <v>55</v>
      </c>
      <c r="J56" s="24" t="s">
        <v>54</v>
      </c>
      <c r="K56" s="24" t="s">
        <v>83</v>
      </c>
      <c r="L56" s="24" t="s">
        <v>58</v>
      </c>
      <c r="M56" s="28" t="s">
        <v>144</v>
      </c>
      <c r="N56" s="28" t="s">
        <v>160</v>
      </c>
      <c r="O56" s="45"/>
      <c r="P56" s="15"/>
      <c r="Q56" s="15"/>
      <c r="R56" s="39"/>
    </row>
    <row r="57" spans="1:15" ht="14.25" customHeight="1">
      <c r="A57" s="30"/>
      <c r="B57" s="144"/>
      <c r="C57" s="25"/>
      <c r="D57" s="25"/>
      <c r="F57" s="25"/>
      <c r="G57" s="25"/>
      <c r="H57" s="25"/>
      <c r="I57" s="25"/>
      <c r="J57" s="25"/>
      <c r="K57" s="25"/>
      <c r="L57" s="25"/>
      <c r="M57" s="25"/>
      <c r="N57" s="25"/>
      <c r="O57" s="145"/>
    </row>
    <row r="58" spans="1:15" ht="16.5" customHeight="1">
      <c r="A58" s="33">
        <v>32</v>
      </c>
      <c r="B58" s="34" t="s">
        <v>12</v>
      </c>
      <c r="C58" s="26">
        <f>J58+K58</f>
        <v>114739.84897670714</v>
      </c>
      <c r="D58" s="26">
        <f>D75+D76+D77</f>
        <v>0</v>
      </c>
      <c r="E58" s="26">
        <v>0</v>
      </c>
      <c r="F58" s="26">
        <f aca="true" t="shared" si="0" ref="F58:L58">SUM(F59:F83)</f>
        <v>0</v>
      </c>
      <c r="G58" s="26"/>
      <c r="H58" s="26"/>
      <c r="I58" s="26">
        <f t="shared" si="0"/>
        <v>0</v>
      </c>
      <c r="J58" s="26">
        <v>72534</v>
      </c>
      <c r="K58" s="26">
        <f>SUM(K59:K82)</f>
        <v>42205.84897670715</v>
      </c>
      <c r="L58" s="25">
        <f t="shared" si="0"/>
        <v>0</v>
      </c>
      <c r="M58" s="26">
        <f>C58</f>
        <v>114739.84897670714</v>
      </c>
      <c r="N58" s="26">
        <f>M58</f>
        <v>114739.84897670714</v>
      </c>
      <c r="O58" s="41"/>
    </row>
    <row r="59" spans="1:19" ht="14.25" customHeight="1" hidden="1">
      <c r="A59" s="30">
        <v>3211</v>
      </c>
      <c r="B59" s="31" t="s">
        <v>13</v>
      </c>
      <c r="C59" s="146">
        <f>K59</f>
        <v>2787.178976707147</v>
      </c>
      <c r="D59" s="25"/>
      <c r="E59" s="25"/>
      <c r="F59" s="25"/>
      <c r="G59" s="25"/>
      <c r="H59" s="25"/>
      <c r="I59" s="25"/>
      <c r="J59" s="25"/>
      <c r="K59" s="25">
        <f>21000/7.5345</f>
        <v>2787.178976707147</v>
      </c>
      <c r="L59" s="25"/>
      <c r="M59" s="25"/>
      <c r="N59" s="25"/>
      <c r="O59" s="145"/>
      <c r="P59" s="16"/>
      <c r="Q59" s="16"/>
      <c r="S59" s="16"/>
    </row>
    <row r="60" spans="1:22" ht="14.25" customHeight="1" hidden="1">
      <c r="A60" s="30">
        <v>3213</v>
      </c>
      <c r="B60" s="31" t="s">
        <v>15</v>
      </c>
      <c r="C60" s="146">
        <f aca="true" t="shared" si="1" ref="C60:C71">K60</f>
        <v>464.53</v>
      </c>
      <c r="D60" s="25"/>
      <c r="E60" s="25"/>
      <c r="F60" s="25"/>
      <c r="G60" s="25"/>
      <c r="H60" s="25"/>
      <c r="I60" s="25"/>
      <c r="J60" s="25"/>
      <c r="K60" s="25">
        <v>464.53</v>
      </c>
      <c r="L60" s="25"/>
      <c r="M60" s="25"/>
      <c r="N60" s="25"/>
      <c r="O60" s="145"/>
      <c r="V60" s="16"/>
    </row>
    <row r="61" spans="1:22" ht="14.25" customHeight="1" hidden="1">
      <c r="A61" s="30">
        <v>3214</v>
      </c>
      <c r="B61" s="31" t="s">
        <v>112</v>
      </c>
      <c r="C61" s="146">
        <f t="shared" si="1"/>
        <v>66.36</v>
      </c>
      <c r="D61" s="25"/>
      <c r="E61" s="25"/>
      <c r="F61" s="25"/>
      <c r="G61" s="25"/>
      <c r="H61" s="25"/>
      <c r="I61" s="25"/>
      <c r="J61" s="25"/>
      <c r="K61" s="25">
        <v>66.36</v>
      </c>
      <c r="L61" s="25"/>
      <c r="M61" s="25"/>
      <c r="N61" s="25"/>
      <c r="O61" s="145"/>
      <c r="V61" s="16"/>
    </row>
    <row r="62" spans="1:15" ht="14.25" customHeight="1" hidden="1">
      <c r="A62" s="30">
        <v>3221</v>
      </c>
      <c r="B62" s="31" t="s">
        <v>16</v>
      </c>
      <c r="C62" s="146">
        <f t="shared" si="1"/>
        <v>7963.37</v>
      </c>
      <c r="D62" s="25"/>
      <c r="E62" s="25"/>
      <c r="F62" s="25"/>
      <c r="G62" s="25"/>
      <c r="H62" s="25"/>
      <c r="I62" s="25"/>
      <c r="J62" s="25"/>
      <c r="K62" s="25">
        <v>7963.37</v>
      </c>
      <c r="L62" s="25"/>
      <c r="M62" s="25"/>
      <c r="N62" s="25"/>
      <c r="O62" s="145"/>
    </row>
    <row r="63" spans="1:15" ht="14.25" customHeight="1" hidden="1">
      <c r="A63" s="30">
        <v>3223</v>
      </c>
      <c r="B63" s="31" t="s">
        <v>17</v>
      </c>
      <c r="C63" s="146">
        <f>J63</f>
        <v>57070.81</v>
      </c>
      <c r="D63" s="25"/>
      <c r="E63" s="25"/>
      <c r="F63" s="25"/>
      <c r="G63" s="25"/>
      <c r="H63" s="25"/>
      <c r="I63" s="25"/>
      <c r="J63" s="25">
        <v>57070.81</v>
      </c>
      <c r="K63" s="25"/>
      <c r="L63" s="25"/>
      <c r="M63" s="25"/>
      <c r="N63" s="25"/>
      <c r="O63" s="145"/>
    </row>
    <row r="64" spans="1:15" ht="14.25" customHeight="1" hidden="1">
      <c r="A64" s="30">
        <v>3224</v>
      </c>
      <c r="B64" s="31" t="s">
        <v>18</v>
      </c>
      <c r="C64" s="146">
        <f t="shared" si="1"/>
        <v>2389.01</v>
      </c>
      <c r="D64" s="25"/>
      <c r="E64" s="25"/>
      <c r="F64" s="25"/>
      <c r="G64" s="25"/>
      <c r="H64" s="25"/>
      <c r="I64" s="25"/>
      <c r="J64" s="25"/>
      <c r="K64" s="25">
        <v>2389.01</v>
      </c>
      <c r="L64" s="25"/>
      <c r="M64" s="25"/>
      <c r="N64" s="25"/>
      <c r="O64" s="145"/>
    </row>
    <row r="65" spans="1:15" ht="14.25" customHeight="1" hidden="1">
      <c r="A65" s="30">
        <v>3225</v>
      </c>
      <c r="B65" s="31" t="s">
        <v>19</v>
      </c>
      <c r="C65" s="146">
        <f t="shared" si="1"/>
        <v>265.45</v>
      </c>
      <c r="D65" s="25"/>
      <c r="E65" s="25"/>
      <c r="F65" s="25"/>
      <c r="G65" s="25"/>
      <c r="H65" s="25"/>
      <c r="I65" s="25"/>
      <c r="J65" s="25"/>
      <c r="K65" s="25">
        <v>265.45</v>
      </c>
      <c r="L65" s="25"/>
      <c r="M65" s="25"/>
      <c r="N65" s="25"/>
      <c r="O65" s="145"/>
    </row>
    <row r="66" spans="1:15" ht="14.25" customHeight="1" hidden="1">
      <c r="A66" s="30">
        <v>3227</v>
      </c>
      <c r="B66" s="31" t="s">
        <v>20</v>
      </c>
      <c r="C66" s="146">
        <f>K66</f>
        <v>398.17</v>
      </c>
      <c r="D66" s="25"/>
      <c r="E66" s="25"/>
      <c r="F66" s="25"/>
      <c r="G66" s="25"/>
      <c r="H66" s="25"/>
      <c r="I66" s="25"/>
      <c r="J66" s="25"/>
      <c r="K66" s="25">
        <v>398.17</v>
      </c>
      <c r="L66" s="25"/>
      <c r="M66" s="25"/>
      <c r="N66" s="25"/>
      <c r="O66" s="145"/>
    </row>
    <row r="67" spans="1:15" ht="14.25" customHeight="1" hidden="1">
      <c r="A67" s="30">
        <v>3231</v>
      </c>
      <c r="B67" s="31" t="s">
        <v>21</v>
      </c>
      <c r="C67" s="146">
        <f t="shared" si="1"/>
        <v>2574.82</v>
      </c>
      <c r="D67" s="25"/>
      <c r="E67" s="25"/>
      <c r="F67" s="25"/>
      <c r="G67" s="25"/>
      <c r="H67" s="25"/>
      <c r="I67" s="25"/>
      <c r="J67" s="25"/>
      <c r="K67" s="25">
        <v>2574.82</v>
      </c>
      <c r="L67" s="25"/>
      <c r="M67" s="25"/>
      <c r="N67" s="25"/>
      <c r="O67" s="145"/>
    </row>
    <row r="68" spans="1:15" ht="14.25" customHeight="1" hidden="1">
      <c r="A68" s="30">
        <v>32319</v>
      </c>
      <c r="B68" s="31" t="s">
        <v>49</v>
      </c>
      <c r="C68" s="146">
        <f>J68</f>
        <v>13935.89</v>
      </c>
      <c r="D68" s="25"/>
      <c r="E68" s="25"/>
      <c r="F68" s="25"/>
      <c r="G68" s="25"/>
      <c r="H68" s="25"/>
      <c r="I68" s="25"/>
      <c r="J68" s="25">
        <v>13935.89</v>
      </c>
      <c r="K68" s="25"/>
      <c r="L68" s="25"/>
      <c r="M68" s="25"/>
      <c r="N68" s="25"/>
      <c r="O68" s="145"/>
    </row>
    <row r="69" spans="1:15" ht="14.25" customHeight="1" hidden="1">
      <c r="A69" s="30">
        <v>3232</v>
      </c>
      <c r="B69" s="31" t="s">
        <v>22</v>
      </c>
      <c r="C69" s="146">
        <f>J69+K69</f>
        <v>4990.38</v>
      </c>
      <c r="D69" s="25"/>
      <c r="E69" s="25"/>
      <c r="F69" s="25"/>
      <c r="G69" s="25"/>
      <c r="H69" s="25"/>
      <c r="I69" s="25"/>
      <c r="J69" s="25">
        <v>2999.54</v>
      </c>
      <c r="K69" s="25">
        <v>1990.84</v>
      </c>
      <c r="L69" s="25"/>
      <c r="M69" s="25"/>
      <c r="N69" s="25"/>
      <c r="O69" s="145"/>
    </row>
    <row r="70" spans="1:15" ht="14.25" customHeight="1" hidden="1">
      <c r="A70" s="30">
        <v>3233</v>
      </c>
      <c r="B70" s="31" t="s">
        <v>23</v>
      </c>
      <c r="C70" s="146">
        <f t="shared" si="1"/>
        <v>398.17</v>
      </c>
      <c r="D70" s="25"/>
      <c r="E70" s="25"/>
      <c r="F70" s="25"/>
      <c r="G70" s="25"/>
      <c r="H70" s="25"/>
      <c r="I70" s="25"/>
      <c r="J70" s="25"/>
      <c r="K70" s="25">
        <v>398.17</v>
      </c>
      <c r="L70" s="25"/>
      <c r="M70" s="25"/>
      <c r="N70" s="25"/>
      <c r="O70" s="145"/>
    </row>
    <row r="71" spans="1:15" ht="14.25" customHeight="1" hidden="1">
      <c r="A71" s="30">
        <v>3234</v>
      </c>
      <c r="B71" s="31" t="s">
        <v>24</v>
      </c>
      <c r="C71" s="146">
        <f t="shared" si="1"/>
        <v>7963.37</v>
      </c>
      <c r="D71" s="25"/>
      <c r="E71" s="25"/>
      <c r="F71" s="25"/>
      <c r="G71" s="25"/>
      <c r="H71" s="25"/>
      <c r="I71" s="25"/>
      <c r="J71" s="25"/>
      <c r="K71" s="25">
        <v>7963.37</v>
      </c>
      <c r="L71" s="25"/>
      <c r="M71" s="25"/>
      <c r="N71" s="25"/>
      <c r="O71" s="145"/>
    </row>
    <row r="72" spans="1:15" ht="14.25" customHeight="1" hidden="1">
      <c r="A72" s="30">
        <v>3235</v>
      </c>
      <c r="B72" s="31" t="s">
        <v>25</v>
      </c>
      <c r="C72" s="146">
        <f>K72</f>
        <v>3689.69</v>
      </c>
      <c r="D72" s="25"/>
      <c r="E72" s="25"/>
      <c r="F72" s="25"/>
      <c r="G72" s="25"/>
      <c r="H72" s="25"/>
      <c r="I72" s="25"/>
      <c r="J72" s="25"/>
      <c r="K72" s="25">
        <v>3689.69</v>
      </c>
      <c r="L72" s="25"/>
      <c r="M72" s="25"/>
      <c r="N72" s="25"/>
      <c r="O72" s="145"/>
    </row>
    <row r="73" spans="1:15" ht="14.25" customHeight="1" hidden="1">
      <c r="A73" s="30">
        <v>3236</v>
      </c>
      <c r="B73" s="31" t="s">
        <v>26</v>
      </c>
      <c r="C73" s="146">
        <f>K73</f>
        <v>663.61</v>
      </c>
      <c r="D73" s="25"/>
      <c r="E73" s="25"/>
      <c r="F73" s="25"/>
      <c r="G73" s="25"/>
      <c r="H73" s="25"/>
      <c r="I73" s="25"/>
      <c r="J73" s="25"/>
      <c r="K73" s="25">
        <v>663.61</v>
      </c>
      <c r="L73" s="25"/>
      <c r="M73" s="25"/>
      <c r="N73" s="25"/>
      <c r="O73" s="145"/>
    </row>
    <row r="74" spans="1:15" ht="14.25" customHeight="1" hidden="1">
      <c r="A74" s="30">
        <v>3236</v>
      </c>
      <c r="B74" s="31" t="s">
        <v>50</v>
      </c>
      <c r="C74" s="146">
        <f>SUM(D74:K74)</f>
        <v>3663.15</v>
      </c>
      <c r="D74" s="25"/>
      <c r="E74" s="25"/>
      <c r="F74" s="25"/>
      <c r="G74" s="25"/>
      <c r="H74" s="25"/>
      <c r="I74" s="25"/>
      <c r="J74" s="25">
        <v>3663.15</v>
      </c>
      <c r="K74" s="25"/>
      <c r="L74" s="25"/>
      <c r="M74" s="25"/>
      <c r="N74" s="25"/>
      <c r="O74" s="145"/>
    </row>
    <row r="75" spans="1:15" ht="14.25" customHeight="1" hidden="1">
      <c r="A75" s="30">
        <v>3237</v>
      </c>
      <c r="B75" s="31" t="s">
        <v>27</v>
      </c>
      <c r="C75" s="146">
        <f>K75</f>
        <v>796.34</v>
      </c>
      <c r="D75" s="25"/>
      <c r="E75" s="25"/>
      <c r="F75" s="25"/>
      <c r="G75" s="25"/>
      <c r="H75" s="25"/>
      <c r="I75" s="25"/>
      <c r="J75" s="25"/>
      <c r="K75" s="25">
        <v>796.34</v>
      </c>
      <c r="L75" s="25"/>
      <c r="M75" s="25"/>
      <c r="N75" s="25"/>
      <c r="O75" s="145"/>
    </row>
    <row r="76" spans="1:15" ht="14.25" customHeight="1" hidden="1">
      <c r="A76" s="30">
        <v>3238</v>
      </c>
      <c r="B76" s="31" t="s">
        <v>28</v>
      </c>
      <c r="C76" s="146">
        <f aca="true" t="shared" si="2" ref="C76:C82">K76</f>
        <v>4645.3</v>
      </c>
      <c r="D76" s="25"/>
      <c r="E76" s="25"/>
      <c r="F76" s="25"/>
      <c r="G76" s="25"/>
      <c r="H76" s="25"/>
      <c r="I76" s="25"/>
      <c r="J76" s="25"/>
      <c r="K76" s="25">
        <v>4645.3</v>
      </c>
      <c r="L76" s="25"/>
      <c r="M76" s="25"/>
      <c r="N76" s="25"/>
      <c r="O76" s="145"/>
    </row>
    <row r="77" spans="1:15" ht="14.25" customHeight="1" hidden="1">
      <c r="A77" s="30">
        <v>3239</v>
      </c>
      <c r="B77" s="31" t="s">
        <v>29</v>
      </c>
      <c r="C77" s="146">
        <f t="shared" si="2"/>
        <v>1327.23</v>
      </c>
      <c r="D77" s="25"/>
      <c r="E77" s="25"/>
      <c r="F77" s="25"/>
      <c r="G77" s="25"/>
      <c r="H77" s="25"/>
      <c r="I77" s="25"/>
      <c r="J77" s="25"/>
      <c r="K77" s="25">
        <v>1327.23</v>
      </c>
      <c r="L77" s="25"/>
      <c r="M77" s="25"/>
      <c r="N77" s="25"/>
      <c r="O77" s="145"/>
    </row>
    <row r="78" spans="1:15" ht="14.25" customHeight="1" hidden="1">
      <c r="A78" s="30">
        <v>3292</v>
      </c>
      <c r="B78" s="31" t="s">
        <v>30</v>
      </c>
      <c r="C78" s="146">
        <f>K78</f>
        <v>2654.46</v>
      </c>
      <c r="D78" s="25"/>
      <c r="E78" s="25"/>
      <c r="F78" s="25"/>
      <c r="G78" s="25"/>
      <c r="H78" s="25"/>
      <c r="I78" s="25"/>
      <c r="J78" s="25"/>
      <c r="K78" s="25">
        <v>2654.46</v>
      </c>
      <c r="L78" s="25"/>
      <c r="M78" s="25"/>
      <c r="N78" s="25"/>
      <c r="O78" s="145"/>
    </row>
    <row r="79" spans="1:15" ht="14.25" customHeight="1" hidden="1">
      <c r="A79" s="30">
        <v>3293</v>
      </c>
      <c r="B79" s="31" t="s">
        <v>31</v>
      </c>
      <c r="C79" s="146">
        <f>K79</f>
        <v>39.82</v>
      </c>
      <c r="D79" s="25"/>
      <c r="E79" s="25"/>
      <c r="F79" s="25"/>
      <c r="G79" s="25"/>
      <c r="H79" s="25"/>
      <c r="I79" s="25"/>
      <c r="J79" s="25"/>
      <c r="K79" s="25">
        <v>39.82</v>
      </c>
      <c r="L79" s="25"/>
      <c r="M79" s="25"/>
      <c r="N79" s="25"/>
      <c r="O79" s="145"/>
    </row>
    <row r="80" spans="1:15" ht="14.25" customHeight="1" hidden="1">
      <c r="A80" s="30">
        <v>3294</v>
      </c>
      <c r="B80" s="31" t="s">
        <v>32</v>
      </c>
      <c r="C80" s="146">
        <f>K80</f>
        <v>199.08</v>
      </c>
      <c r="D80" s="25"/>
      <c r="E80" s="25"/>
      <c r="F80" s="25"/>
      <c r="G80" s="25"/>
      <c r="H80" s="25"/>
      <c r="I80" s="25"/>
      <c r="J80" s="25"/>
      <c r="K80" s="25">
        <v>199.08</v>
      </c>
      <c r="L80" s="25"/>
      <c r="M80" s="25"/>
      <c r="N80" s="25"/>
      <c r="O80" s="145"/>
    </row>
    <row r="81" spans="1:15" ht="14.25" customHeight="1" hidden="1">
      <c r="A81" s="30">
        <v>3295</v>
      </c>
      <c r="B81" s="31" t="s">
        <v>33</v>
      </c>
      <c r="C81" s="146">
        <f>K81</f>
        <v>132.72</v>
      </c>
      <c r="D81" s="25"/>
      <c r="E81" s="25"/>
      <c r="F81" s="25"/>
      <c r="G81" s="25"/>
      <c r="H81" s="25"/>
      <c r="I81" s="25"/>
      <c r="J81" s="25"/>
      <c r="K81" s="25">
        <v>132.72</v>
      </c>
      <c r="L81" s="25"/>
      <c r="M81" s="25"/>
      <c r="N81" s="25"/>
      <c r="O81" s="145"/>
    </row>
    <row r="82" spans="1:15" ht="14.25" customHeight="1" hidden="1">
      <c r="A82" s="30">
        <v>3299</v>
      </c>
      <c r="B82" s="31" t="s">
        <v>34</v>
      </c>
      <c r="C82" s="146">
        <f t="shared" si="2"/>
        <v>796.33</v>
      </c>
      <c r="D82" s="25"/>
      <c r="E82" s="25"/>
      <c r="F82" s="25"/>
      <c r="G82" s="25"/>
      <c r="H82" s="25"/>
      <c r="I82" s="25"/>
      <c r="J82" s="25"/>
      <c r="K82" s="25">
        <v>796.33</v>
      </c>
      <c r="L82" s="25"/>
      <c r="M82" s="25"/>
      <c r="N82" s="25"/>
      <c r="O82" s="145"/>
    </row>
    <row r="83" spans="1:15" ht="14.25" customHeight="1" hidden="1">
      <c r="A83" s="30"/>
      <c r="B83" s="31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45"/>
    </row>
    <row r="84" spans="1:15" ht="14.25" customHeight="1">
      <c r="A84" s="33">
        <v>45</v>
      </c>
      <c r="B84" s="147" t="s">
        <v>51</v>
      </c>
      <c r="C84" s="26">
        <f aca="true" t="shared" si="3" ref="C84:L84">C85</f>
        <v>0</v>
      </c>
      <c r="D84" s="26"/>
      <c r="E84" s="26">
        <v>0</v>
      </c>
      <c r="F84" s="26">
        <f t="shared" si="3"/>
        <v>0</v>
      </c>
      <c r="G84" s="26"/>
      <c r="H84" s="26"/>
      <c r="I84" s="26">
        <f t="shared" si="3"/>
        <v>0</v>
      </c>
      <c r="J84" s="26">
        <v>0</v>
      </c>
      <c r="K84" s="26">
        <f t="shared" si="3"/>
        <v>0</v>
      </c>
      <c r="L84" s="26">
        <f t="shared" si="3"/>
        <v>0</v>
      </c>
      <c r="M84" s="26"/>
      <c r="N84" s="26">
        <v>0</v>
      </c>
      <c r="O84" s="41"/>
    </row>
    <row r="85" spans="1:15" ht="14.25" customHeight="1" hidden="1">
      <c r="A85" s="30">
        <v>4541</v>
      </c>
      <c r="B85" s="32" t="s">
        <v>52</v>
      </c>
      <c r="C85" s="25">
        <f>SUM(D85:K85)</f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45"/>
    </row>
    <row r="86" spans="1:15" ht="14.25" customHeight="1" hidden="1">
      <c r="A86" s="30"/>
      <c r="B86" s="31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45"/>
    </row>
    <row r="87" spans="1:15" ht="14.25" customHeight="1">
      <c r="A87" s="35"/>
      <c r="B87" s="36" t="s">
        <v>5</v>
      </c>
      <c r="C87" s="27">
        <f>C58+C84</f>
        <v>114739.84897670714</v>
      </c>
      <c r="D87" s="27">
        <f aca="true" t="shared" si="4" ref="D87:L87">D58+D84</f>
        <v>0</v>
      </c>
      <c r="E87" s="27">
        <f t="shared" si="4"/>
        <v>0</v>
      </c>
      <c r="F87" s="27">
        <f t="shared" si="4"/>
        <v>0</v>
      </c>
      <c r="G87" s="27">
        <f t="shared" si="4"/>
        <v>0</v>
      </c>
      <c r="H87" s="27">
        <f t="shared" si="4"/>
        <v>0</v>
      </c>
      <c r="I87" s="27">
        <f t="shared" si="4"/>
        <v>0</v>
      </c>
      <c r="J87" s="27">
        <f>J58+J84</f>
        <v>72534</v>
      </c>
      <c r="K87" s="27">
        <f>K84+K58</f>
        <v>42205.84897670715</v>
      </c>
      <c r="L87" s="27">
        <f t="shared" si="4"/>
        <v>0</v>
      </c>
      <c r="M87" s="27">
        <f>M58</f>
        <v>114739.84897670714</v>
      </c>
      <c r="N87" s="27">
        <f>N58</f>
        <v>114739.84897670714</v>
      </c>
      <c r="O87" s="41"/>
    </row>
    <row r="88" spans="1:15" ht="14.25" customHeight="1">
      <c r="A88" s="40"/>
      <c r="B88" s="29" t="s">
        <v>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1"/>
    </row>
    <row r="89" ht="14.25">
      <c r="O89" s="12"/>
    </row>
    <row r="90" ht="14.25">
      <c r="O90" s="12"/>
    </row>
    <row r="91" spans="1:4" ht="14.25">
      <c r="A91" s="57"/>
      <c r="B91" s="4"/>
      <c r="D91" s="4"/>
    </row>
    <row r="92" spans="2:4" ht="15">
      <c r="B92" s="16"/>
      <c r="D92" s="4"/>
    </row>
    <row r="93" spans="2:5" ht="15">
      <c r="B93" s="4"/>
      <c r="D93" s="4"/>
      <c r="E93" s="16"/>
    </row>
    <row r="94" spans="1:5" ht="15">
      <c r="A94" s="135" t="s">
        <v>173</v>
      </c>
      <c r="B94" s="136"/>
      <c r="C94" s="136"/>
      <c r="D94" s="56"/>
      <c r="E94" s="19"/>
    </row>
    <row r="95" spans="1:5" ht="15">
      <c r="A95" s="135" t="s">
        <v>174</v>
      </c>
      <c r="B95" s="136"/>
      <c r="C95" s="136"/>
      <c r="D95" s="56"/>
      <c r="E95" s="19"/>
    </row>
    <row r="96" spans="1:15" ht="15">
      <c r="A96" s="14"/>
      <c r="B96" s="14"/>
      <c r="C96" s="14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2"/>
    </row>
    <row r="97" spans="1:1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39"/>
      <c r="O97" s="139"/>
    </row>
    <row r="98" spans="1:15" ht="60">
      <c r="A98" s="37" t="s">
        <v>9</v>
      </c>
      <c r="B98" s="37" t="s">
        <v>4</v>
      </c>
      <c r="C98" s="24" t="s">
        <v>159</v>
      </c>
      <c r="D98" s="24" t="s">
        <v>10</v>
      </c>
      <c r="E98" s="24" t="s">
        <v>1</v>
      </c>
      <c r="F98" s="24" t="s">
        <v>61</v>
      </c>
      <c r="G98" s="24" t="s">
        <v>57</v>
      </c>
      <c r="H98" s="24" t="s">
        <v>56</v>
      </c>
      <c r="I98" s="24" t="s">
        <v>55</v>
      </c>
      <c r="J98" s="24" t="s">
        <v>48</v>
      </c>
      <c r="K98" s="24" t="s">
        <v>54</v>
      </c>
      <c r="L98" s="24" t="s">
        <v>162</v>
      </c>
      <c r="M98" s="28" t="s">
        <v>144</v>
      </c>
      <c r="N98" s="28" t="s">
        <v>160</v>
      </c>
      <c r="O98" s="12"/>
    </row>
    <row r="99" spans="1:15" ht="15">
      <c r="A99" s="65">
        <v>31</v>
      </c>
      <c r="B99" s="65" t="s">
        <v>37</v>
      </c>
      <c r="C99" s="83">
        <v>157809</v>
      </c>
      <c r="D99" s="83">
        <v>123300</v>
      </c>
      <c r="E99" s="83">
        <f aca="true" t="shared" si="5" ref="E99:K99">SUM(E100:E103)</f>
        <v>0</v>
      </c>
      <c r="F99" s="83">
        <f>SUM(F100:F103)</f>
        <v>18846.64</v>
      </c>
      <c r="G99" s="83"/>
      <c r="H99" s="83"/>
      <c r="I99" s="83">
        <f>I100+I102+I103</f>
        <v>5839.8</v>
      </c>
      <c r="J99" s="83">
        <f t="shared" si="5"/>
        <v>0</v>
      </c>
      <c r="K99" s="83">
        <f t="shared" si="5"/>
        <v>0</v>
      </c>
      <c r="L99" s="83">
        <v>9822</v>
      </c>
      <c r="M99" s="83">
        <f>C99</f>
        <v>157809</v>
      </c>
      <c r="N99" s="83">
        <f>M99</f>
        <v>157809</v>
      </c>
      <c r="O99" s="83"/>
    </row>
    <row r="100" spans="1:15" ht="15" hidden="1">
      <c r="A100" s="30">
        <v>3111</v>
      </c>
      <c r="B100" s="31" t="s">
        <v>38</v>
      </c>
      <c r="C100" s="83">
        <f>D100+F100+I100+L100</f>
        <v>130333.79999999999</v>
      </c>
      <c r="D100" s="25">
        <v>101625.86</v>
      </c>
      <c r="E100" s="25"/>
      <c r="F100" s="25">
        <v>15263.12</v>
      </c>
      <c r="G100" s="25"/>
      <c r="H100" s="25"/>
      <c r="I100" s="25">
        <v>5016.92</v>
      </c>
      <c r="J100" s="25"/>
      <c r="K100" s="25"/>
      <c r="L100" s="25">
        <v>8427.9</v>
      </c>
      <c r="M100" s="25"/>
      <c r="N100" s="25"/>
      <c r="O100" s="25"/>
    </row>
    <row r="101" spans="1:15" ht="15" hidden="1">
      <c r="A101" s="30">
        <v>3121</v>
      </c>
      <c r="B101" s="32" t="s">
        <v>39</v>
      </c>
      <c r="C101" s="83">
        <f>D101+F101+I101</f>
        <v>5972.5199999999995</v>
      </c>
      <c r="D101" s="25">
        <v>4910.74</v>
      </c>
      <c r="E101" s="25"/>
      <c r="F101" s="25">
        <v>1061.78</v>
      </c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 hidden="1">
      <c r="A102" s="30">
        <v>3132</v>
      </c>
      <c r="B102" s="31" t="s">
        <v>40</v>
      </c>
      <c r="C102" s="83">
        <f>D102+F102+I102+L102</f>
        <v>21501.1</v>
      </c>
      <c r="D102" s="25">
        <v>16762.89</v>
      </c>
      <c r="E102" s="25"/>
      <c r="F102" s="25">
        <v>2521.74</v>
      </c>
      <c r="G102" s="25"/>
      <c r="H102" s="25"/>
      <c r="I102" s="25">
        <v>822.88</v>
      </c>
      <c r="J102" s="25"/>
      <c r="K102" s="25"/>
      <c r="L102" s="25">
        <v>1393.59</v>
      </c>
      <c r="M102" s="25"/>
      <c r="N102" s="25"/>
      <c r="O102" s="25"/>
    </row>
    <row r="103" spans="1:15" ht="15" hidden="1">
      <c r="A103" s="30">
        <v>3133</v>
      </c>
      <c r="B103" s="32" t="s">
        <v>41</v>
      </c>
      <c r="C103" s="83">
        <f>D103+F103+I103+L103</f>
        <v>0</v>
      </c>
      <c r="D103" s="25">
        <v>0</v>
      </c>
      <c r="E103" s="25"/>
      <c r="F103" s="25">
        <v>0</v>
      </c>
      <c r="G103" s="25"/>
      <c r="H103" s="25"/>
      <c r="I103" s="25">
        <v>0</v>
      </c>
      <c r="J103" s="25"/>
      <c r="K103" s="25"/>
      <c r="L103" s="25"/>
      <c r="M103" s="25"/>
      <c r="N103" s="25"/>
      <c r="O103" s="25"/>
    </row>
    <row r="104" spans="1:15" ht="15">
      <c r="A104" s="33">
        <v>32</v>
      </c>
      <c r="B104" s="34" t="s">
        <v>12</v>
      </c>
      <c r="C104" s="83">
        <v>56899</v>
      </c>
      <c r="D104" s="26">
        <f>SUM(D105:D120)</f>
        <v>2123.56</v>
      </c>
      <c r="E104" s="26">
        <f aca="true" t="shared" si="6" ref="E104:K104">SUM(E105:E108)</f>
        <v>0</v>
      </c>
      <c r="F104" s="26">
        <f>SUM(F105:F123)</f>
        <v>54641.97999999999</v>
      </c>
      <c r="G104" s="26"/>
      <c r="H104" s="26"/>
      <c r="I104" s="26">
        <f>I106</f>
        <v>132.72</v>
      </c>
      <c r="J104" s="26">
        <f t="shared" si="6"/>
        <v>0</v>
      </c>
      <c r="K104" s="26">
        <f t="shared" si="6"/>
        <v>0</v>
      </c>
      <c r="L104" s="26">
        <f>SUM(L105:L122)</f>
        <v>0</v>
      </c>
      <c r="M104" s="26">
        <f>C104</f>
        <v>56899</v>
      </c>
      <c r="N104" s="26">
        <f>M104</f>
        <v>56899</v>
      </c>
      <c r="O104" s="26"/>
    </row>
    <row r="105" spans="1:15" ht="15" hidden="1">
      <c r="A105" s="30">
        <v>3211</v>
      </c>
      <c r="B105" s="31" t="s">
        <v>13</v>
      </c>
      <c r="C105" s="83">
        <f aca="true" t="shared" si="7" ref="C105:C123">D105+F105</f>
        <v>265.45</v>
      </c>
      <c r="D105" s="25"/>
      <c r="E105" s="25"/>
      <c r="F105" s="25">
        <v>265.45</v>
      </c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" hidden="1">
      <c r="A106" s="30">
        <v>3212</v>
      </c>
      <c r="B106" s="31" t="s">
        <v>14</v>
      </c>
      <c r="C106" s="83">
        <f>D106+F106+I106</f>
        <v>2654.45</v>
      </c>
      <c r="D106" s="25">
        <v>2123.56</v>
      </c>
      <c r="E106" s="25"/>
      <c r="F106" s="25">
        <v>398.17</v>
      </c>
      <c r="G106" s="25"/>
      <c r="H106" s="25"/>
      <c r="I106" s="25">
        <v>132.72</v>
      </c>
      <c r="J106" s="25"/>
      <c r="K106" s="25"/>
      <c r="L106" s="25"/>
      <c r="M106" s="25"/>
      <c r="N106" s="25"/>
      <c r="O106" s="25"/>
    </row>
    <row r="107" spans="1:15" ht="15" hidden="1">
      <c r="A107" s="30">
        <v>3213</v>
      </c>
      <c r="B107" s="31" t="s">
        <v>15</v>
      </c>
      <c r="C107" s="83">
        <f t="shared" si="7"/>
        <v>331.81</v>
      </c>
      <c r="D107" s="25"/>
      <c r="E107" s="25"/>
      <c r="F107" s="25">
        <v>331.81</v>
      </c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" hidden="1">
      <c r="A108" s="30">
        <v>3221</v>
      </c>
      <c r="B108" s="31" t="s">
        <v>16</v>
      </c>
      <c r="C108" s="83">
        <f t="shared" si="7"/>
        <v>1327.23</v>
      </c>
      <c r="D108" s="25"/>
      <c r="E108" s="25"/>
      <c r="F108" s="25">
        <v>1327.23</v>
      </c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5" hidden="1">
      <c r="A109" s="30">
        <v>3222</v>
      </c>
      <c r="B109" s="31" t="s">
        <v>42</v>
      </c>
      <c r="C109" s="83">
        <f t="shared" si="7"/>
        <v>44196.69</v>
      </c>
      <c r="D109" s="25"/>
      <c r="E109" s="25"/>
      <c r="F109" s="25">
        <v>44196.69</v>
      </c>
      <c r="G109" s="25"/>
      <c r="H109" s="25"/>
      <c r="I109" s="25">
        <v>0</v>
      </c>
      <c r="J109" s="25"/>
      <c r="K109" s="25">
        <v>0</v>
      </c>
      <c r="L109" s="25"/>
      <c r="M109" s="25"/>
      <c r="N109" s="25"/>
      <c r="O109" s="25"/>
    </row>
    <row r="110" spans="1:15" ht="15" hidden="1">
      <c r="A110" s="30">
        <v>3223</v>
      </c>
      <c r="B110" s="31" t="s">
        <v>17</v>
      </c>
      <c r="C110" s="83">
        <f t="shared" si="7"/>
        <v>424.71</v>
      </c>
      <c r="D110" s="26"/>
      <c r="E110" s="26"/>
      <c r="F110" s="25">
        <v>424.71</v>
      </c>
      <c r="G110" s="25"/>
      <c r="H110" s="25"/>
      <c r="I110" s="26"/>
      <c r="J110" s="26"/>
      <c r="K110" s="26"/>
      <c r="L110" s="26"/>
      <c r="M110" s="26"/>
      <c r="N110" s="26"/>
      <c r="O110" s="26"/>
    </row>
    <row r="111" spans="1:15" ht="13.5" customHeight="1" hidden="1">
      <c r="A111" s="30">
        <v>3224</v>
      </c>
      <c r="B111" s="31" t="s">
        <v>18</v>
      </c>
      <c r="C111" s="83">
        <f t="shared" si="7"/>
        <v>663.61</v>
      </c>
      <c r="D111" s="25"/>
      <c r="E111" s="25"/>
      <c r="F111" s="25">
        <v>663.61</v>
      </c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5" hidden="1">
      <c r="A112" s="30">
        <v>3225</v>
      </c>
      <c r="B112" s="31" t="s">
        <v>19</v>
      </c>
      <c r="C112" s="83">
        <f t="shared" si="7"/>
        <v>1061.78</v>
      </c>
      <c r="D112" s="25"/>
      <c r="E112" s="25"/>
      <c r="F112" s="25">
        <v>1061.78</v>
      </c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5" hidden="1">
      <c r="A113" s="30">
        <v>3227</v>
      </c>
      <c r="B113" s="31" t="s">
        <v>20</v>
      </c>
      <c r="C113" s="83">
        <f t="shared" si="7"/>
        <v>265.45</v>
      </c>
      <c r="D113" s="25"/>
      <c r="E113" s="25"/>
      <c r="F113" s="25">
        <v>265.45</v>
      </c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5" hidden="1">
      <c r="A114" s="30">
        <v>3231</v>
      </c>
      <c r="B114" s="31" t="s">
        <v>21</v>
      </c>
      <c r="C114" s="83">
        <f t="shared" si="7"/>
        <v>398.17</v>
      </c>
      <c r="D114" s="26"/>
      <c r="E114" s="26"/>
      <c r="F114" s="25">
        <v>398.17</v>
      </c>
      <c r="G114" s="25"/>
      <c r="H114" s="25"/>
      <c r="I114" s="26"/>
      <c r="J114" s="26"/>
      <c r="K114" s="26"/>
      <c r="L114" s="26"/>
      <c r="M114" s="26"/>
      <c r="N114" s="26"/>
      <c r="O114" s="26"/>
    </row>
    <row r="115" spans="1:15" ht="15" hidden="1">
      <c r="A115" s="30">
        <v>3232</v>
      </c>
      <c r="B115" s="31" t="s">
        <v>22</v>
      </c>
      <c r="C115" s="83">
        <f t="shared" si="7"/>
        <v>1990.84</v>
      </c>
      <c r="D115" s="25"/>
      <c r="E115" s="25"/>
      <c r="F115" s="25">
        <v>1990.84</v>
      </c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 hidden="1">
      <c r="A116" s="30">
        <v>3234</v>
      </c>
      <c r="B116" s="31" t="s">
        <v>24</v>
      </c>
      <c r="C116" s="83">
        <f t="shared" si="7"/>
        <v>530.89</v>
      </c>
      <c r="D116" s="25"/>
      <c r="E116" s="25"/>
      <c r="F116" s="25">
        <v>530.89</v>
      </c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5" hidden="1">
      <c r="A117" s="30">
        <v>3236</v>
      </c>
      <c r="B117" s="31" t="s">
        <v>43</v>
      </c>
      <c r="C117" s="83">
        <f t="shared" si="7"/>
        <v>530.89</v>
      </c>
      <c r="D117" s="25"/>
      <c r="E117" s="25"/>
      <c r="F117" s="25">
        <v>530.89</v>
      </c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 hidden="1">
      <c r="A118" s="30">
        <v>3237</v>
      </c>
      <c r="B118" s="31" t="s">
        <v>46</v>
      </c>
      <c r="C118" s="83">
        <f t="shared" si="7"/>
        <v>398.17</v>
      </c>
      <c r="D118" s="25"/>
      <c r="E118" s="25"/>
      <c r="F118" s="25">
        <v>398.17</v>
      </c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5" hidden="1">
      <c r="A119" s="30">
        <v>3238</v>
      </c>
      <c r="B119" s="31" t="s">
        <v>28</v>
      </c>
      <c r="C119" s="83">
        <f t="shared" si="7"/>
        <v>929.06</v>
      </c>
      <c r="D119" s="25"/>
      <c r="E119" s="25"/>
      <c r="F119" s="25">
        <v>929.06</v>
      </c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5" hidden="1">
      <c r="A120" s="30">
        <v>3239</v>
      </c>
      <c r="B120" s="31" t="s">
        <v>29</v>
      </c>
      <c r="C120" s="83">
        <f>D120+F120</f>
        <v>796.34</v>
      </c>
      <c r="D120" s="25"/>
      <c r="E120" s="25"/>
      <c r="F120" s="25">
        <v>796.34</v>
      </c>
      <c r="G120" s="25"/>
      <c r="H120" s="25"/>
      <c r="I120" s="25"/>
      <c r="J120" s="25"/>
      <c r="K120" s="25"/>
      <c r="L120" s="25"/>
      <c r="M120" s="25"/>
      <c r="N120" s="25"/>
      <c r="O120" s="150"/>
    </row>
    <row r="121" spans="1:15" ht="15" hidden="1">
      <c r="A121" s="30">
        <v>3295</v>
      </c>
      <c r="B121" s="31" t="s">
        <v>133</v>
      </c>
      <c r="C121" s="83">
        <f>F121+I121+L121</f>
        <v>0</v>
      </c>
      <c r="D121" s="25"/>
      <c r="E121" s="25"/>
      <c r="F121" s="25"/>
      <c r="G121" s="25"/>
      <c r="H121" s="25"/>
      <c r="I121" s="25"/>
      <c r="J121" s="25"/>
      <c r="K121" s="25"/>
      <c r="L121" s="25">
        <v>0</v>
      </c>
      <c r="M121" s="25"/>
      <c r="N121" s="25"/>
      <c r="O121" s="145"/>
    </row>
    <row r="122" spans="1:15" ht="15" hidden="1">
      <c r="A122" s="30">
        <v>3296</v>
      </c>
      <c r="B122" s="31" t="s">
        <v>146</v>
      </c>
      <c r="C122" s="83">
        <f>L122</f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145"/>
    </row>
    <row r="123" spans="1:15" ht="15" hidden="1">
      <c r="A123" s="30">
        <v>3299</v>
      </c>
      <c r="B123" s="31" t="s">
        <v>34</v>
      </c>
      <c r="C123" s="83">
        <f t="shared" si="7"/>
        <v>132.72</v>
      </c>
      <c r="D123" s="26"/>
      <c r="E123" s="26"/>
      <c r="F123" s="25">
        <v>132.72</v>
      </c>
      <c r="G123" s="26"/>
      <c r="H123" s="26"/>
      <c r="I123" s="26"/>
      <c r="J123" s="26"/>
      <c r="K123" s="26"/>
      <c r="L123" s="26"/>
      <c r="M123" s="26"/>
      <c r="N123" s="26"/>
      <c r="O123" s="41"/>
    </row>
    <row r="124" spans="1:15" ht="15">
      <c r="A124" s="33">
        <v>34</v>
      </c>
      <c r="B124" s="147" t="s">
        <v>147</v>
      </c>
      <c r="C124" s="83">
        <f>C125</f>
        <v>0</v>
      </c>
      <c r="D124" s="26"/>
      <c r="E124" s="26"/>
      <c r="F124" s="25"/>
      <c r="G124" s="26"/>
      <c r="H124" s="26"/>
      <c r="I124" s="26"/>
      <c r="J124" s="26"/>
      <c r="K124" s="26"/>
      <c r="L124" s="26">
        <f>L125</f>
        <v>0</v>
      </c>
      <c r="M124" s="26"/>
      <c r="N124" s="26"/>
      <c r="O124" s="41"/>
    </row>
    <row r="125" spans="1:15" ht="15" hidden="1">
      <c r="A125" s="30">
        <v>3433</v>
      </c>
      <c r="B125" s="31" t="s">
        <v>147</v>
      </c>
      <c r="C125" s="83">
        <f>L125</f>
        <v>0</v>
      </c>
      <c r="D125" s="26"/>
      <c r="E125" s="26"/>
      <c r="F125" s="25"/>
      <c r="G125" s="26"/>
      <c r="H125" s="26"/>
      <c r="I125" s="26"/>
      <c r="J125" s="26"/>
      <c r="K125" s="26"/>
      <c r="L125" s="25"/>
      <c r="M125" s="26"/>
      <c r="N125" s="26"/>
      <c r="O125" s="41"/>
    </row>
    <row r="126" spans="1:20" ht="15">
      <c r="A126" s="33">
        <v>42</v>
      </c>
      <c r="B126" s="147" t="s">
        <v>35</v>
      </c>
      <c r="C126" s="83">
        <f>D126+E126+F126+G126+H126+I126+J126+K126+L126</f>
        <v>1499.77</v>
      </c>
      <c r="D126" s="26"/>
      <c r="E126" s="26">
        <f>SUM(E128:E132)</f>
        <v>0</v>
      </c>
      <c r="F126" s="26">
        <f>SUM(F127:F132)</f>
        <v>1499.77</v>
      </c>
      <c r="G126" s="26">
        <f aca="true" t="shared" si="8" ref="G126:L126">SUM(G128:G132)</f>
        <v>0</v>
      </c>
      <c r="H126" s="26">
        <f t="shared" si="8"/>
        <v>0</v>
      </c>
      <c r="I126" s="26">
        <f t="shared" si="8"/>
        <v>0</v>
      </c>
      <c r="J126" s="26">
        <f t="shared" si="8"/>
        <v>0</v>
      </c>
      <c r="K126" s="26">
        <f t="shared" si="8"/>
        <v>0</v>
      </c>
      <c r="L126" s="26">
        <f t="shared" si="8"/>
        <v>0</v>
      </c>
      <c r="M126" s="26">
        <f>C126</f>
        <v>1499.77</v>
      </c>
      <c r="N126" s="26">
        <f>M126</f>
        <v>1499.77</v>
      </c>
      <c r="O126" s="26"/>
      <c r="P126" s="16"/>
      <c r="Q126" s="16"/>
      <c r="R126" s="10"/>
      <c r="S126" s="10"/>
      <c r="T126" s="10"/>
    </row>
    <row r="127" spans="1:20" ht="15" hidden="1">
      <c r="A127" s="30">
        <v>4214</v>
      </c>
      <c r="B127" s="31" t="s">
        <v>125</v>
      </c>
      <c r="C127" s="83">
        <f>SUM(D127:O127)</f>
        <v>0</v>
      </c>
      <c r="D127" s="26"/>
      <c r="E127" s="26"/>
      <c r="F127" s="25">
        <v>0</v>
      </c>
      <c r="G127" s="26"/>
      <c r="H127" s="26"/>
      <c r="I127" s="26"/>
      <c r="J127" s="26"/>
      <c r="K127" s="26"/>
      <c r="L127" s="26"/>
      <c r="M127" s="26"/>
      <c r="N127" s="26"/>
      <c r="O127" s="25"/>
      <c r="P127" s="16"/>
      <c r="Q127" s="16"/>
      <c r="R127" s="10"/>
      <c r="S127" s="10"/>
      <c r="T127" s="10"/>
    </row>
    <row r="128" spans="1:20" ht="15" hidden="1">
      <c r="A128" s="30">
        <v>4221</v>
      </c>
      <c r="B128" s="32" t="s">
        <v>36</v>
      </c>
      <c r="C128" s="83">
        <f>D128+E128+F128+G128+H128+I128+J128+K128+L128+N128+O128</f>
        <v>1327.23</v>
      </c>
      <c r="D128" s="25"/>
      <c r="E128" s="25"/>
      <c r="F128" s="25">
        <v>1327.23</v>
      </c>
      <c r="G128" s="25"/>
      <c r="H128" s="26"/>
      <c r="I128" s="25"/>
      <c r="J128" s="25"/>
      <c r="K128" s="25"/>
      <c r="L128" s="25"/>
      <c r="M128" s="25"/>
      <c r="N128" s="25"/>
      <c r="O128" s="25"/>
      <c r="R128" s="12"/>
      <c r="S128" s="12"/>
      <c r="T128" s="12"/>
    </row>
    <row r="129" spans="1:20" ht="15" hidden="1">
      <c r="A129" s="30">
        <v>4222</v>
      </c>
      <c r="B129" s="32" t="s">
        <v>85</v>
      </c>
      <c r="C129" s="83">
        <f>D129+E129+F129+G129+H129+I129+J129+K129+L129+N129+O129</f>
        <v>0</v>
      </c>
      <c r="D129" s="25"/>
      <c r="E129" s="25"/>
      <c r="F129" s="25">
        <v>0</v>
      </c>
      <c r="G129" s="25"/>
      <c r="H129" s="26"/>
      <c r="I129" s="25"/>
      <c r="J129" s="25"/>
      <c r="K129" s="25"/>
      <c r="L129" s="25"/>
      <c r="M129" s="25"/>
      <c r="N129" s="25"/>
      <c r="O129" s="25"/>
      <c r="R129" s="12"/>
      <c r="S129" s="12"/>
      <c r="T129" s="12"/>
    </row>
    <row r="130" spans="1:20" ht="15" hidden="1">
      <c r="A130" s="30">
        <v>4226</v>
      </c>
      <c r="B130" s="32" t="s">
        <v>47</v>
      </c>
      <c r="C130" s="83">
        <f>D130+E130+F130+G130+H130+I130+J130+K130+L130+N130+O130</f>
        <v>0</v>
      </c>
      <c r="D130" s="25"/>
      <c r="E130" s="25"/>
      <c r="F130" s="25">
        <v>0</v>
      </c>
      <c r="G130" s="25"/>
      <c r="H130" s="26"/>
      <c r="I130" s="25"/>
      <c r="J130" s="25"/>
      <c r="K130" s="25"/>
      <c r="L130" s="25"/>
      <c r="M130" s="25"/>
      <c r="N130" s="25"/>
      <c r="O130" s="25"/>
      <c r="R130" s="12"/>
      <c r="S130" s="12"/>
      <c r="T130" s="12"/>
    </row>
    <row r="131" spans="1:20" ht="15" hidden="1">
      <c r="A131" s="30">
        <v>4227</v>
      </c>
      <c r="B131" s="32" t="s">
        <v>84</v>
      </c>
      <c r="C131" s="83">
        <f>D131+E131+F131+G131+H131+I131+J131+K131+L131+N131+O131</f>
        <v>132.72</v>
      </c>
      <c r="D131" s="25"/>
      <c r="E131" s="145"/>
      <c r="F131" s="145">
        <v>132.72</v>
      </c>
      <c r="G131" s="25"/>
      <c r="H131" s="26"/>
      <c r="I131" s="25"/>
      <c r="J131" s="25"/>
      <c r="K131" s="25"/>
      <c r="L131" s="25"/>
      <c r="M131" s="25"/>
      <c r="N131" s="25"/>
      <c r="O131" s="25"/>
      <c r="R131" s="12"/>
      <c r="S131" s="12"/>
      <c r="T131" s="12"/>
    </row>
    <row r="132" spans="1:20" ht="15" hidden="1">
      <c r="A132" s="30">
        <v>4241</v>
      </c>
      <c r="B132" s="31" t="s">
        <v>45</v>
      </c>
      <c r="C132" s="83">
        <f>D132+E132+F132+G132+H132+I132+J132+K132+L132+N132+O132+M132</f>
        <v>39.82</v>
      </c>
      <c r="D132" s="25"/>
      <c r="F132" s="4">
        <v>39.82</v>
      </c>
      <c r="G132" s="25"/>
      <c r="H132" s="26"/>
      <c r="I132" s="25"/>
      <c r="J132" s="25"/>
      <c r="K132" s="25"/>
      <c r="L132" s="25"/>
      <c r="M132" s="25"/>
      <c r="N132" s="25"/>
      <c r="O132" s="150"/>
      <c r="R132" s="12"/>
      <c r="S132" s="12"/>
      <c r="T132" s="12"/>
    </row>
    <row r="133" spans="1:15" ht="14.25">
      <c r="A133" s="151"/>
      <c r="B133" s="15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145"/>
    </row>
    <row r="134" spans="1:15" ht="15">
      <c r="A134" s="35"/>
      <c r="B134" s="36" t="s">
        <v>5</v>
      </c>
      <c r="C134" s="27">
        <f>C104+C99+C126+C124</f>
        <v>216207.77</v>
      </c>
      <c r="D134" s="27">
        <f>D99+D104</f>
        <v>125423.56</v>
      </c>
      <c r="E134" s="27">
        <f>E99+E104+E110</f>
        <v>0</v>
      </c>
      <c r="F134" s="27">
        <v>74989</v>
      </c>
      <c r="G134" s="27"/>
      <c r="H134" s="27"/>
      <c r="I134" s="27">
        <f>I99+I104</f>
        <v>5972.52</v>
      </c>
      <c r="J134" s="27">
        <f>J99+J104+J110</f>
        <v>0</v>
      </c>
      <c r="K134" s="27">
        <f>K109</f>
        <v>0</v>
      </c>
      <c r="L134" s="27">
        <f>L99+L104+L124</f>
        <v>9822</v>
      </c>
      <c r="M134" s="27">
        <f>M99+M104+M126</f>
        <v>216207.77</v>
      </c>
      <c r="N134" s="27">
        <f>N99+N104+N126</f>
        <v>216207.77</v>
      </c>
      <c r="O134" s="41"/>
    </row>
    <row r="135" spans="1:15" ht="15">
      <c r="A135" s="40"/>
      <c r="B135" s="29" t="s">
        <v>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41"/>
    </row>
    <row r="136" ht="8.25" customHeight="1">
      <c r="O136" s="12"/>
    </row>
    <row r="137" spans="5:15" ht="14.25">
      <c r="E137" s="153"/>
      <c r="H137" s="153"/>
      <c r="O137" s="12"/>
    </row>
    <row r="141" spans="1:5" ht="15">
      <c r="A141" s="135" t="s">
        <v>173</v>
      </c>
      <c r="B141" s="136"/>
      <c r="C141" s="136"/>
      <c r="D141" s="56"/>
      <c r="E141" s="19"/>
    </row>
    <row r="142" spans="1:20" ht="15">
      <c r="A142" s="135" t="s">
        <v>175</v>
      </c>
      <c r="B142" s="136"/>
      <c r="C142" s="136"/>
      <c r="D142" s="56"/>
      <c r="E142" s="19"/>
      <c r="F142" s="142"/>
      <c r="G142" s="12"/>
      <c r="H142" s="142"/>
      <c r="I142" s="142"/>
      <c r="J142" s="142"/>
      <c r="K142" s="142"/>
      <c r="L142" s="142"/>
      <c r="M142" s="142"/>
      <c r="N142" s="142"/>
      <c r="O142" s="142"/>
      <c r="P142" s="12"/>
      <c r="Q142" s="12"/>
      <c r="R142" s="12"/>
      <c r="S142" s="12"/>
      <c r="T142" s="12"/>
    </row>
    <row r="143" spans="1:20" ht="15">
      <c r="A143" s="14"/>
      <c r="B143" s="14"/>
      <c r="C143" s="14"/>
      <c r="D143" s="14"/>
      <c r="E143" s="14"/>
      <c r="F143" s="148"/>
      <c r="G143" s="148"/>
      <c r="H143" s="14"/>
      <c r="I143" s="14"/>
      <c r="J143" s="14"/>
      <c r="K143" s="14"/>
      <c r="L143" s="14"/>
      <c r="M143" s="139"/>
      <c r="O143" s="14"/>
      <c r="P143" s="84"/>
      <c r="Q143" s="84"/>
      <c r="R143" s="84"/>
      <c r="S143" s="84"/>
      <c r="T143" s="12"/>
    </row>
    <row r="144" spans="1:19" ht="77.25" customHeight="1">
      <c r="A144" s="37" t="s">
        <v>9</v>
      </c>
      <c r="B144" s="37" t="s">
        <v>4</v>
      </c>
      <c r="C144" s="24" t="s">
        <v>159</v>
      </c>
      <c r="D144" s="24" t="s">
        <v>156</v>
      </c>
      <c r="E144" s="24" t="s">
        <v>1</v>
      </c>
      <c r="F144" s="24" t="s">
        <v>61</v>
      </c>
      <c r="G144" s="24" t="s">
        <v>57</v>
      </c>
      <c r="H144" s="24" t="s">
        <v>56</v>
      </c>
      <c r="I144" s="24" t="s">
        <v>55</v>
      </c>
      <c r="J144" s="24" t="s">
        <v>48</v>
      </c>
      <c r="K144" s="24" t="s">
        <v>65</v>
      </c>
      <c r="L144" s="24" t="s">
        <v>58</v>
      </c>
      <c r="M144" s="28" t="s">
        <v>64</v>
      </c>
      <c r="N144" s="28" t="s">
        <v>144</v>
      </c>
      <c r="O144" s="69" t="s">
        <v>161</v>
      </c>
      <c r="P144" s="84"/>
      <c r="Q144" s="84"/>
      <c r="R144" s="154" t="s">
        <v>139</v>
      </c>
      <c r="S144" s="154"/>
    </row>
    <row r="145" spans="1:20" ht="15">
      <c r="A145" s="65">
        <v>31</v>
      </c>
      <c r="B145" s="65" t="s">
        <v>37</v>
      </c>
      <c r="C145" s="83">
        <v>38969</v>
      </c>
      <c r="D145" s="83">
        <f>SUM(D146:D149)</f>
        <v>4910.74</v>
      </c>
      <c r="E145" s="83">
        <f>SUM(E146:E149)</f>
        <v>0</v>
      </c>
      <c r="F145" s="83">
        <v>412</v>
      </c>
      <c r="G145" s="83">
        <f>G146+G147+G148+G149</f>
        <v>0</v>
      </c>
      <c r="H145" s="83">
        <f>H146+H147+H148+H149</f>
        <v>0</v>
      </c>
      <c r="I145" s="83">
        <f>SUM(I146:I149)</f>
        <v>0</v>
      </c>
      <c r="J145" s="83">
        <f>SUM(J146:J149)</f>
        <v>2720.8099999999995</v>
      </c>
      <c r="K145" s="83">
        <v>30925</v>
      </c>
      <c r="L145" s="83">
        <f>SUM(L146:L149)</f>
        <v>0</v>
      </c>
      <c r="M145" s="83"/>
      <c r="N145" s="83">
        <f>C145</f>
        <v>38969</v>
      </c>
      <c r="O145" s="83">
        <f>N145</f>
        <v>38969</v>
      </c>
      <c r="P145" s="16"/>
      <c r="Q145" s="16"/>
      <c r="R145" s="10">
        <f>R146+R148</f>
        <v>0</v>
      </c>
      <c r="S145" s="10">
        <f>S146+S148+S149</f>
        <v>0</v>
      </c>
      <c r="T145" s="12"/>
    </row>
    <row r="146" spans="1:20" ht="15" hidden="1">
      <c r="A146" s="30">
        <v>3111</v>
      </c>
      <c r="B146" s="31" t="s">
        <v>38</v>
      </c>
      <c r="C146" s="83">
        <f>D146+E146+F146+G146+H146+I146+J146+K146+L146+N146+O146+S146</f>
        <v>29942.26</v>
      </c>
      <c r="D146" s="25">
        <v>4220.58</v>
      </c>
      <c r="E146" s="25"/>
      <c r="F146" s="25">
        <v>238.9</v>
      </c>
      <c r="G146" s="25"/>
      <c r="H146" s="25"/>
      <c r="I146" s="25"/>
      <c r="J146" s="25">
        <v>1858.12</v>
      </c>
      <c r="K146" s="25">
        <v>23624.66</v>
      </c>
      <c r="L146" s="25"/>
      <c r="M146" s="25"/>
      <c r="N146" s="25"/>
      <c r="O146" s="25"/>
      <c r="R146" s="12"/>
      <c r="S146" s="12"/>
      <c r="T146" s="12"/>
    </row>
    <row r="147" spans="1:20" ht="15" hidden="1">
      <c r="A147" s="30">
        <v>3121</v>
      </c>
      <c r="B147" s="32" t="s">
        <v>39</v>
      </c>
      <c r="C147" s="83">
        <f>D147+E147+F147+G147+H147+I147+J147+K147+L147+N147+O147</f>
        <v>4114.4</v>
      </c>
      <c r="D147" s="25"/>
      <c r="E147" s="25"/>
      <c r="F147" s="25">
        <v>132.72</v>
      </c>
      <c r="G147" s="25"/>
      <c r="H147" s="25"/>
      <c r="I147" s="25"/>
      <c r="J147" s="25">
        <v>530.89</v>
      </c>
      <c r="K147" s="25">
        <v>3450.79</v>
      </c>
      <c r="L147" s="25"/>
      <c r="M147" s="25"/>
      <c r="N147" s="25"/>
      <c r="O147" s="25"/>
      <c r="R147" s="12"/>
      <c r="S147" s="12"/>
      <c r="T147" s="12"/>
    </row>
    <row r="148" spans="1:20" ht="15" hidden="1">
      <c r="A148" s="30">
        <v>3132</v>
      </c>
      <c r="B148" s="31" t="s">
        <v>40</v>
      </c>
      <c r="C148" s="83">
        <f>D148+E148+F148+G148+H148+I148+J148+K148+L148+N148+O148+S148</f>
        <v>4884.2</v>
      </c>
      <c r="D148" s="25">
        <v>690.16</v>
      </c>
      <c r="E148" s="25"/>
      <c r="F148" s="25">
        <v>39.82</v>
      </c>
      <c r="G148" s="25"/>
      <c r="H148" s="25"/>
      <c r="I148" s="25"/>
      <c r="J148" s="25">
        <v>305.26</v>
      </c>
      <c r="K148" s="25">
        <v>3848.96</v>
      </c>
      <c r="L148" s="25"/>
      <c r="M148" s="25"/>
      <c r="N148" s="25"/>
      <c r="O148" s="25"/>
      <c r="R148" s="12"/>
      <c r="S148" s="12"/>
      <c r="T148" s="12"/>
    </row>
    <row r="149" spans="1:20" ht="15" hidden="1">
      <c r="A149" s="30">
        <v>3133</v>
      </c>
      <c r="B149" s="32" t="s">
        <v>41</v>
      </c>
      <c r="C149" s="83">
        <f>D149+E149+F149+G149+H149+I149+J149+K149+L149+N149+O149+S149</f>
        <v>26.54</v>
      </c>
      <c r="D149" s="25">
        <v>0</v>
      </c>
      <c r="E149" s="25"/>
      <c r="F149" s="25">
        <v>0</v>
      </c>
      <c r="G149" s="25"/>
      <c r="H149" s="25"/>
      <c r="I149" s="25"/>
      <c r="J149" s="25">
        <v>26.54</v>
      </c>
      <c r="K149" s="25">
        <v>0</v>
      </c>
      <c r="L149" s="25"/>
      <c r="M149" s="25"/>
      <c r="N149" s="25"/>
      <c r="O149" s="25"/>
      <c r="R149" s="12"/>
      <c r="S149" s="12"/>
      <c r="T149" s="12"/>
    </row>
    <row r="150" spans="1:20" ht="15">
      <c r="A150" s="33">
        <v>32</v>
      </c>
      <c r="B150" s="34" t="s">
        <v>12</v>
      </c>
      <c r="C150" s="83">
        <v>103057</v>
      </c>
      <c r="D150" s="26">
        <f>SUM(D151:D177)</f>
        <v>1725.4</v>
      </c>
      <c r="E150" s="26">
        <f>SUM(E151:E177)</f>
        <v>2654.46</v>
      </c>
      <c r="F150" s="26">
        <v>77496</v>
      </c>
      <c r="G150" s="26">
        <f>G152+G170</f>
        <v>0</v>
      </c>
      <c r="H150" s="26">
        <f>SUM(H151:H177)</f>
        <v>3981.68</v>
      </c>
      <c r="I150" s="26">
        <f>SUM(I151:I177)</f>
        <v>2654.46</v>
      </c>
      <c r="J150" s="26">
        <v>5376</v>
      </c>
      <c r="K150" s="26">
        <f>SUM(K151:K177)</f>
        <v>2654.46</v>
      </c>
      <c r="L150" s="26">
        <f>SUM(L151:L177)</f>
        <v>3251.71</v>
      </c>
      <c r="M150" s="26">
        <v>1937</v>
      </c>
      <c r="N150" s="26">
        <f>C150</f>
        <v>103057</v>
      </c>
      <c r="O150" s="26">
        <f>N150</f>
        <v>103057</v>
      </c>
      <c r="P150" s="16"/>
      <c r="Q150" s="16"/>
      <c r="R150" s="10">
        <f>R155</f>
        <v>1327.23</v>
      </c>
      <c r="S150" s="10"/>
      <c r="T150" s="10"/>
    </row>
    <row r="151" spans="1:20" ht="15" hidden="1">
      <c r="A151" s="30">
        <v>3211</v>
      </c>
      <c r="B151" s="31" t="s">
        <v>13</v>
      </c>
      <c r="C151" s="83">
        <f>D151+E151+F151+G151+H151+I151+J151+K151+L151+N151+O151</f>
        <v>2946.45</v>
      </c>
      <c r="D151" s="25"/>
      <c r="E151" s="25"/>
      <c r="F151" s="25">
        <v>2654.46</v>
      </c>
      <c r="G151" s="25"/>
      <c r="H151" s="25">
        <v>132.72</v>
      </c>
      <c r="I151" s="25"/>
      <c r="J151" s="25">
        <v>159.27</v>
      </c>
      <c r="K151" s="25">
        <v>0</v>
      </c>
      <c r="L151" s="25"/>
      <c r="M151" s="25"/>
      <c r="N151" s="25"/>
      <c r="O151" s="25"/>
      <c r="R151" s="10"/>
      <c r="S151" s="10"/>
      <c r="T151" s="10"/>
    </row>
    <row r="152" spans="1:20" ht="15" hidden="1">
      <c r="A152" s="30">
        <v>3212</v>
      </c>
      <c r="B152" s="31" t="s">
        <v>14</v>
      </c>
      <c r="C152" s="83">
        <f>D152+E152+F152+G152+H152+I152+J152+K152+L152+N152+O152</f>
        <v>2787.18</v>
      </c>
      <c r="D152" s="25"/>
      <c r="E152" s="25"/>
      <c r="F152" s="25">
        <v>132.72</v>
      </c>
      <c r="G152" s="25"/>
      <c r="H152" s="25"/>
      <c r="I152" s="25"/>
      <c r="J152" s="25"/>
      <c r="K152" s="25">
        <v>2654.46</v>
      </c>
      <c r="L152" s="25"/>
      <c r="M152" s="25"/>
      <c r="N152" s="25"/>
      <c r="O152" s="25"/>
      <c r="R152" s="12"/>
      <c r="S152" s="12"/>
      <c r="T152" s="12"/>
    </row>
    <row r="153" spans="1:20" ht="15" hidden="1">
      <c r="A153" s="30">
        <v>3213</v>
      </c>
      <c r="B153" s="31" t="s">
        <v>15</v>
      </c>
      <c r="C153" s="83">
        <f>D153+E153+F153+G153+H153+I153+J153+K153+L153+N153+O153</f>
        <v>398.17</v>
      </c>
      <c r="D153" s="25"/>
      <c r="E153" s="25"/>
      <c r="F153" s="25">
        <v>398.17</v>
      </c>
      <c r="G153" s="25"/>
      <c r="H153" s="26"/>
      <c r="I153" s="25"/>
      <c r="J153" s="25"/>
      <c r="K153" s="25">
        <v>0</v>
      </c>
      <c r="L153" s="25"/>
      <c r="M153" s="25"/>
      <c r="N153" s="25"/>
      <c r="O153" s="25"/>
      <c r="R153" s="12"/>
      <c r="S153" s="12"/>
      <c r="T153" s="12"/>
    </row>
    <row r="154" spans="1:20" ht="15" hidden="1">
      <c r="A154" s="30">
        <v>3214</v>
      </c>
      <c r="B154" s="31" t="s">
        <v>112</v>
      </c>
      <c r="C154" s="83">
        <f>F154</f>
        <v>132.72</v>
      </c>
      <c r="D154" s="25"/>
      <c r="E154" s="25"/>
      <c r="F154" s="25">
        <v>132.72</v>
      </c>
      <c r="G154" s="25"/>
      <c r="H154" s="26"/>
      <c r="I154" s="25"/>
      <c r="J154" s="25"/>
      <c r="K154" s="25"/>
      <c r="L154" s="25"/>
      <c r="M154" s="25"/>
      <c r="N154" s="25"/>
      <c r="O154" s="25"/>
      <c r="R154" s="12"/>
      <c r="S154" s="12"/>
      <c r="T154" s="12"/>
    </row>
    <row r="155" spans="1:20" ht="15" hidden="1">
      <c r="A155" s="30">
        <v>3221</v>
      </c>
      <c r="B155" s="31" t="s">
        <v>16</v>
      </c>
      <c r="C155" s="83">
        <f>D155+E155+F155+G155+H155+I155+J155+K155+L155+N155+O155+R155</f>
        <v>9290.6</v>
      </c>
      <c r="D155" s="25">
        <v>1725.4</v>
      </c>
      <c r="E155" s="25">
        <v>929.06</v>
      </c>
      <c r="F155" s="25">
        <v>3318.07</v>
      </c>
      <c r="G155" s="25"/>
      <c r="H155" s="25">
        <v>1327.23</v>
      </c>
      <c r="I155" s="25"/>
      <c r="J155" s="25">
        <v>663.61</v>
      </c>
      <c r="K155" s="25">
        <v>0</v>
      </c>
      <c r="L155" s="25"/>
      <c r="M155" s="25"/>
      <c r="N155" s="25"/>
      <c r="O155" s="25"/>
      <c r="R155" s="12">
        <v>1327.23</v>
      </c>
      <c r="S155" s="12"/>
      <c r="T155" s="12"/>
    </row>
    <row r="156" spans="1:20" ht="15" hidden="1">
      <c r="A156" s="30">
        <v>3222</v>
      </c>
      <c r="B156" s="31" t="s">
        <v>44</v>
      </c>
      <c r="C156" s="83">
        <f>D156+F156+H156+I156+J156</f>
        <v>54681.799999999996</v>
      </c>
      <c r="D156" s="25"/>
      <c r="E156" s="25"/>
      <c r="F156" s="25">
        <v>47780.21</v>
      </c>
      <c r="G156" s="25"/>
      <c r="H156" s="25">
        <v>265.45</v>
      </c>
      <c r="I156" s="25">
        <v>2654.46</v>
      </c>
      <c r="J156" s="25">
        <v>3981.68</v>
      </c>
      <c r="K156" s="25">
        <v>0</v>
      </c>
      <c r="L156" s="25"/>
      <c r="M156" s="25">
        <v>875.97</v>
      </c>
      <c r="N156" s="25"/>
      <c r="O156" s="25"/>
      <c r="R156" s="12"/>
      <c r="S156" s="12"/>
      <c r="T156" s="12"/>
    </row>
    <row r="157" spans="1:20" ht="15" hidden="1">
      <c r="A157" s="30">
        <v>3223</v>
      </c>
      <c r="B157" s="31" t="s">
        <v>17</v>
      </c>
      <c r="C157" s="83">
        <f>E157+F157</f>
        <v>862.7</v>
      </c>
      <c r="D157" s="25"/>
      <c r="E157" s="25"/>
      <c r="F157" s="25">
        <v>862.7</v>
      </c>
      <c r="G157" s="25"/>
      <c r="H157" s="26"/>
      <c r="I157" s="25" t="s">
        <v>119</v>
      </c>
      <c r="J157" s="25"/>
      <c r="K157" s="25">
        <v>0</v>
      </c>
      <c r="L157" s="25"/>
      <c r="M157" s="25"/>
      <c r="N157" s="25"/>
      <c r="O157" s="25"/>
      <c r="R157" s="12"/>
      <c r="S157" s="12"/>
      <c r="T157" s="12"/>
    </row>
    <row r="158" spans="1:20" ht="15" hidden="1">
      <c r="A158" s="30">
        <v>3224</v>
      </c>
      <c r="B158" s="31" t="s">
        <v>18</v>
      </c>
      <c r="C158" s="83">
        <f>D158+E158+F158+G158+H158+I158+J158+K158+L158+N158+O158</f>
        <v>1327.22</v>
      </c>
      <c r="D158" s="25"/>
      <c r="E158" s="25">
        <v>132.72</v>
      </c>
      <c r="F158" s="25">
        <v>1061.78</v>
      </c>
      <c r="G158" s="25"/>
      <c r="H158" s="26"/>
      <c r="I158" s="25"/>
      <c r="J158" s="25"/>
      <c r="K158" s="25">
        <v>0</v>
      </c>
      <c r="L158" s="25">
        <v>132.72</v>
      </c>
      <c r="M158" s="25"/>
      <c r="N158" s="25"/>
      <c r="O158" s="25"/>
      <c r="R158" s="12"/>
      <c r="S158" s="12"/>
      <c r="T158" s="12"/>
    </row>
    <row r="159" spans="1:20" ht="15" hidden="1">
      <c r="A159" s="30">
        <v>3225</v>
      </c>
      <c r="B159" s="31" t="s">
        <v>19</v>
      </c>
      <c r="C159" s="83">
        <f>D159+E159+F159+G159+H159+I159+J159+K159+L159+N159+O159+M159</f>
        <v>4313.5</v>
      </c>
      <c r="D159" s="25"/>
      <c r="E159" s="25">
        <v>796.34</v>
      </c>
      <c r="F159" s="25">
        <v>2654.46</v>
      </c>
      <c r="G159" s="25"/>
      <c r="H159" s="26"/>
      <c r="I159" s="25"/>
      <c r="J159" s="25"/>
      <c r="K159" s="25"/>
      <c r="L159" s="25">
        <v>464.53</v>
      </c>
      <c r="M159" s="25">
        <v>398.17</v>
      </c>
      <c r="N159" s="25"/>
      <c r="O159" s="25"/>
      <c r="R159" s="12"/>
      <c r="S159" s="12"/>
      <c r="T159" s="12"/>
    </row>
    <row r="160" spans="1:20" ht="15" hidden="1">
      <c r="A160" s="30">
        <v>3227</v>
      </c>
      <c r="B160" s="31" t="s">
        <v>20</v>
      </c>
      <c r="C160" s="83">
        <f aca="true" t="shared" si="9" ref="C160:C183">D160+E160+F160+G160+H160+I160+J160+K160+L160+N160+O160</f>
        <v>398.17</v>
      </c>
      <c r="D160" s="25"/>
      <c r="E160" s="25"/>
      <c r="F160" s="25">
        <v>398.17</v>
      </c>
      <c r="G160" s="25"/>
      <c r="H160" s="26"/>
      <c r="I160" s="25"/>
      <c r="J160" s="25"/>
      <c r="K160" s="25">
        <v>0</v>
      </c>
      <c r="L160" s="25"/>
      <c r="M160" s="25"/>
      <c r="N160" s="25"/>
      <c r="O160" s="25"/>
      <c r="R160" s="12"/>
      <c r="S160" s="12"/>
      <c r="T160" s="12"/>
    </row>
    <row r="161" spans="1:20" ht="15" hidden="1">
      <c r="A161" s="30">
        <v>3231</v>
      </c>
      <c r="B161" s="31" t="s">
        <v>21</v>
      </c>
      <c r="C161" s="83">
        <f>D161+E161+F161+G161+H161+I161+J161+K161+L161+N161+O161</f>
        <v>2389.01</v>
      </c>
      <c r="D161" s="25"/>
      <c r="E161" s="25"/>
      <c r="F161" s="25">
        <v>1327.23</v>
      </c>
      <c r="G161" s="25"/>
      <c r="H161" s="25">
        <v>1061.78</v>
      </c>
      <c r="I161" s="25"/>
      <c r="J161" s="25"/>
      <c r="K161" s="25">
        <v>0</v>
      </c>
      <c r="L161" s="25"/>
      <c r="M161" s="25"/>
      <c r="N161" s="25"/>
      <c r="O161" s="25"/>
      <c r="R161" s="12"/>
      <c r="S161" s="12"/>
      <c r="T161" s="12"/>
    </row>
    <row r="162" spans="1:20" ht="15" hidden="1">
      <c r="A162" s="30">
        <v>3232</v>
      </c>
      <c r="B162" s="31" t="s">
        <v>22</v>
      </c>
      <c r="C162" s="83">
        <f>D162+E162+F162+G162+H162+I162+J162+K162+L162+N162+O162</f>
        <v>7432.48</v>
      </c>
      <c r="D162" s="25"/>
      <c r="E162" s="25">
        <v>796.34</v>
      </c>
      <c r="F162" s="25">
        <v>3981.68</v>
      </c>
      <c r="G162" s="25"/>
      <c r="H162" s="26"/>
      <c r="I162" s="25"/>
      <c r="J162" s="25"/>
      <c r="K162" s="25"/>
      <c r="L162" s="25">
        <v>2654.46</v>
      </c>
      <c r="M162" s="25"/>
      <c r="N162" s="25"/>
      <c r="O162" s="25"/>
      <c r="R162" s="12"/>
      <c r="S162" s="12"/>
      <c r="T162" s="12"/>
    </row>
    <row r="163" spans="1:20" ht="15" hidden="1">
      <c r="A163" s="30">
        <v>3233</v>
      </c>
      <c r="B163" s="31" t="s">
        <v>23</v>
      </c>
      <c r="C163" s="83">
        <f t="shared" si="9"/>
        <v>384.9</v>
      </c>
      <c r="D163" s="25"/>
      <c r="E163" s="25"/>
      <c r="F163" s="25">
        <v>384.9</v>
      </c>
      <c r="G163" s="25"/>
      <c r="H163" s="26"/>
      <c r="I163" s="25"/>
      <c r="J163" s="25"/>
      <c r="K163" s="25"/>
      <c r="L163" s="25"/>
      <c r="M163" s="25"/>
      <c r="N163" s="25"/>
      <c r="O163" s="25"/>
      <c r="R163" s="12"/>
      <c r="S163" s="12"/>
      <c r="T163" s="12"/>
    </row>
    <row r="164" spans="1:20" ht="15" hidden="1">
      <c r="A164" s="30">
        <v>3234</v>
      </c>
      <c r="B164" s="31" t="s">
        <v>24</v>
      </c>
      <c r="C164" s="83">
        <f t="shared" si="9"/>
        <v>2389.01</v>
      </c>
      <c r="D164" s="25"/>
      <c r="E164" s="25"/>
      <c r="F164" s="25">
        <v>2389.01</v>
      </c>
      <c r="G164" s="25"/>
      <c r="H164" s="26"/>
      <c r="I164" s="25"/>
      <c r="J164" s="25"/>
      <c r="K164" s="25"/>
      <c r="L164" s="25"/>
      <c r="M164" s="25"/>
      <c r="N164" s="25"/>
      <c r="O164" s="25"/>
      <c r="R164" s="12"/>
      <c r="S164" s="12"/>
      <c r="T164" s="12"/>
    </row>
    <row r="165" spans="1:20" ht="15" hidden="1">
      <c r="A165" s="30">
        <v>3235</v>
      </c>
      <c r="B165" s="31" t="s">
        <v>25</v>
      </c>
      <c r="C165" s="83">
        <f t="shared" si="9"/>
        <v>1990.84</v>
      </c>
      <c r="D165" s="25"/>
      <c r="E165" s="25"/>
      <c r="F165" s="25">
        <v>1990.84</v>
      </c>
      <c r="G165" s="25"/>
      <c r="H165" s="25">
        <v>0</v>
      </c>
      <c r="I165" s="25"/>
      <c r="J165" s="25"/>
      <c r="K165" s="25"/>
      <c r="L165" s="25"/>
      <c r="M165" s="25"/>
      <c r="N165" s="25"/>
      <c r="O165" s="25"/>
      <c r="R165" s="12"/>
      <c r="S165" s="12"/>
      <c r="T165" s="12"/>
    </row>
    <row r="166" spans="1:20" ht="15" hidden="1">
      <c r="A166" s="30">
        <v>3236</v>
      </c>
      <c r="B166" s="31" t="s">
        <v>26</v>
      </c>
      <c r="C166" s="83">
        <f t="shared" si="9"/>
        <v>398.17</v>
      </c>
      <c r="D166" s="25"/>
      <c r="E166" s="25"/>
      <c r="F166" s="25">
        <v>398.17</v>
      </c>
      <c r="G166" s="25"/>
      <c r="H166" s="26"/>
      <c r="I166" s="25"/>
      <c r="J166" s="25"/>
      <c r="K166" s="25">
        <v>0</v>
      </c>
      <c r="L166" s="25"/>
      <c r="M166" s="25"/>
      <c r="N166" s="25"/>
      <c r="O166" s="25"/>
      <c r="R166" s="12"/>
      <c r="S166" s="12"/>
      <c r="T166" s="12"/>
    </row>
    <row r="167" spans="1:20" ht="15" hidden="1">
      <c r="A167" s="30">
        <v>3237</v>
      </c>
      <c r="B167" s="31" t="s">
        <v>27</v>
      </c>
      <c r="C167" s="83">
        <f t="shared" si="9"/>
        <v>995.4200000000001</v>
      </c>
      <c r="D167" s="25"/>
      <c r="E167" s="25"/>
      <c r="F167" s="25">
        <v>796.34</v>
      </c>
      <c r="G167" s="25"/>
      <c r="H167" s="25">
        <v>199.08</v>
      </c>
      <c r="I167" s="25">
        <v>0</v>
      </c>
      <c r="J167" s="25"/>
      <c r="K167" s="25"/>
      <c r="L167" s="25"/>
      <c r="M167" s="25"/>
      <c r="N167" s="25"/>
      <c r="O167" s="25"/>
      <c r="R167" s="12"/>
      <c r="S167" s="12"/>
      <c r="T167" s="12"/>
    </row>
    <row r="168" spans="1:20" ht="15" hidden="1">
      <c r="A168" s="30">
        <v>3238</v>
      </c>
      <c r="B168" s="31" t="s">
        <v>28</v>
      </c>
      <c r="C168" s="83">
        <f t="shared" si="9"/>
        <v>1990.84</v>
      </c>
      <c r="D168" s="25"/>
      <c r="E168" s="25"/>
      <c r="F168" s="25">
        <v>1990.84</v>
      </c>
      <c r="G168" s="25"/>
      <c r="H168" s="26"/>
      <c r="I168" s="25"/>
      <c r="J168" s="25"/>
      <c r="K168" s="25"/>
      <c r="L168" s="25"/>
      <c r="M168" s="25"/>
      <c r="N168" s="25"/>
      <c r="O168" s="25"/>
      <c r="R168" s="12"/>
      <c r="S168" s="12"/>
      <c r="T168" s="12"/>
    </row>
    <row r="169" spans="1:20" ht="15" hidden="1">
      <c r="A169" s="30">
        <v>3239</v>
      </c>
      <c r="B169" s="31" t="s">
        <v>29</v>
      </c>
      <c r="C169" s="83">
        <f t="shared" si="9"/>
        <v>1459.9499999999998</v>
      </c>
      <c r="D169" s="25"/>
      <c r="E169" s="25"/>
      <c r="F169" s="25">
        <v>929.06</v>
      </c>
      <c r="G169" s="25"/>
      <c r="H169" s="25">
        <v>530.89</v>
      </c>
      <c r="I169" s="25"/>
      <c r="J169" s="25"/>
      <c r="K169" s="25">
        <v>0</v>
      </c>
      <c r="L169" s="25"/>
      <c r="M169" s="25"/>
      <c r="N169" s="25"/>
      <c r="O169" s="25"/>
      <c r="R169" s="12"/>
      <c r="S169" s="12"/>
      <c r="T169" s="12"/>
    </row>
    <row r="170" spans="1:20" ht="15" hidden="1">
      <c r="A170" s="30">
        <v>3241</v>
      </c>
      <c r="B170" s="31" t="s">
        <v>53</v>
      </c>
      <c r="C170" s="83">
        <f>D170+E170+F170+G170+H170+I170+J170+K170+L170+N170+O170+R170</f>
        <v>132.72</v>
      </c>
      <c r="D170" s="25"/>
      <c r="E170" s="25"/>
      <c r="F170" s="25">
        <v>132.72</v>
      </c>
      <c r="G170" s="25"/>
      <c r="H170" s="26"/>
      <c r="I170" s="25"/>
      <c r="J170" s="25"/>
      <c r="K170" s="25"/>
      <c r="L170" s="25"/>
      <c r="M170" s="25"/>
      <c r="N170" s="25"/>
      <c r="O170" s="25"/>
      <c r="R170" s="12"/>
      <c r="S170" s="12"/>
      <c r="T170" s="12"/>
    </row>
    <row r="171" spans="1:20" ht="15" hidden="1">
      <c r="A171" s="30">
        <v>3291</v>
      </c>
      <c r="B171" s="31" t="s">
        <v>124</v>
      </c>
      <c r="C171" s="83">
        <f>D171+F171</f>
        <v>265.44</v>
      </c>
      <c r="D171" s="25"/>
      <c r="E171" s="25"/>
      <c r="F171" s="25">
        <v>265.44</v>
      </c>
      <c r="G171" s="25"/>
      <c r="H171" s="25">
        <v>331.81</v>
      </c>
      <c r="I171" s="25"/>
      <c r="J171" s="25"/>
      <c r="K171" s="25"/>
      <c r="L171" s="25"/>
      <c r="M171" s="25"/>
      <c r="N171" s="25"/>
      <c r="O171" s="25"/>
      <c r="R171" s="12"/>
      <c r="S171" s="12"/>
      <c r="T171" s="12"/>
    </row>
    <row r="172" spans="1:20" ht="15" hidden="1">
      <c r="A172" s="30">
        <v>3292</v>
      </c>
      <c r="B172" s="31" t="s">
        <v>30</v>
      </c>
      <c r="C172" s="83">
        <f t="shared" si="9"/>
        <v>1061.78</v>
      </c>
      <c r="D172" s="25"/>
      <c r="E172" s="25"/>
      <c r="F172" s="25">
        <v>1061.78</v>
      </c>
      <c r="G172" s="25"/>
      <c r="H172" s="26"/>
      <c r="I172" s="25"/>
      <c r="J172" s="25"/>
      <c r="K172" s="25"/>
      <c r="L172" s="25"/>
      <c r="M172" s="25"/>
      <c r="N172" s="25"/>
      <c r="O172" s="25"/>
      <c r="R172" s="12"/>
      <c r="S172" s="12"/>
      <c r="T172" s="12"/>
    </row>
    <row r="173" spans="1:20" ht="15" hidden="1">
      <c r="A173" s="30">
        <v>3293</v>
      </c>
      <c r="B173" s="31" t="s">
        <v>31</v>
      </c>
      <c r="C173" s="83">
        <f t="shared" si="9"/>
        <v>530.89</v>
      </c>
      <c r="D173" s="25"/>
      <c r="E173" s="25"/>
      <c r="F173" s="25">
        <v>530.89</v>
      </c>
      <c r="G173" s="25"/>
      <c r="H173" s="26"/>
      <c r="I173" s="25"/>
      <c r="J173" s="25"/>
      <c r="K173" s="25"/>
      <c r="L173" s="25"/>
      <c r="M173" s="25"/>
      <c r="N173" s="25"/>
      <c r="O173" s="25"/>
      <c r="R173" s="12"/>
      <c r="S173" s="12"/>
      <c r="T173" s="12"/>
    </row>
    <row r="174" spans="1:20" ht="15" hidden="1">
      <c r="A174" s="30">
        <v>3294</v>
      </c>
      <c r="B174" s="31" t="s">
        <v>32</v>
      </c>
      <c r="C174" s="83">
        <f t="shared" si="9"/>
        <v>265.45</v>
      </c>
      <c r="D174" s="25"/>
      <c r="E174" s="25"/>
      <c r="F174" s="25">
        <v>265.45</v>
      </c>
      <c r="G174" s="25"/>
      <c r="H174" s="26"/>
      <c r="I174" s="25"/>
      <c r="J174" s="25"/>
      <c r="K174" s="25"/>
      <c r="L174" s="25"/>
      <c r="M174" s="25"/>
      <c r="N174" s="25"/>
      <c r="O174" s="25"/>
      <c r="R174" s="12"/>
      <c r="S174" s="12"/>
      <c r="T174" s="12"/>
    </row>
    <row r="175" spans="1:20" ht="15" hidden="1">
      <c r="A175" s="30">
        <v>3295</v>
      </c>
      <c r="B175" s="31" t="s">
        <v>33</v>
      </c>
      <c r="C175" s="83">
        <f>D175+E175+F175+G175+H175+I175+J175+K175+L175+N175+O175+S175</f>
        <v>796.33</v>
      </c>
      <c r="D175" s="25"/>
      <c r="E175" s="25"/>
      <c r="F175" s="25">
        <v>663.61</v>
      </c>
      <c r="G175" s="25"/>
      <c r="H175" s="26"/>
      <c r="I175" s="25"/>
      <c r="J175" s="25">
        <v>132.72</v>
      </c>
      <c r="K175" s="25"/>
      <c r="L175" s="25"/>
      <c r="M175" s="25"/>
      <c r="N175" s="25"/>
      <c r="O175" s="25"/>
      <c r="R175" s="12"/>
      <c r="S175" s="12"/>
      <c r="T175" s="12"/>
    </row>
    <row r="176" spans="1:20" ht="15" hidden="1">
      <c r="A176" s="30">
        <v>3296</v>
      </c>
      <c r="B176" s="31" t="s">
        <v>146</v>
      </c>
      <c r="C176" s="83">
        <f>F176+H176+J176+M176+S176</f>
        <v>464.53</v>
      </c>
      <c r="D176" s="25"/>
      <c r="E176" s="25"/>
      <c r="F176" s="25">
        <v>199.08</v>
      </c>
      <c r="G176" s="25"/>
      <c r="H176" s="26"/>
      <c r="I176" s="25"/>
      <c r="J176" s="25">
        <v>265.45</v>
      </c>
      <c r="K176" s="25"/>
      <c r="L176" s="25"/>
      <c r="M176" s="25"/>
      <c r="N176" s="25"/>
      <c r="O176" s="25"/>
      <c r="R176" s="12"/>
      <c r="S176" s="12"/>
      <c r="T176" s="12"/>
    </row>
    <row r="177" spans="1:20" ht="15" hidden="1">
      <c r="A177" s="30">
        <v>3299</v>
      </c>
      <c r="B177" s="31" t="s">
        <v>34</v>
      </c>
      <c r="C177" s="83">
        <f>D177+E177+F177+G177+H177+I177+J177+K177+L177+N177+O177+M177</f>
        <v>1367.0500000000002</v>
      </c>
      <c r="D177" s="25"/>
      <c r="E177" s="25"/>
      <c r="F177" s="25">
        <v>796.34</v>
      </c>
      <c r="G177" s="25"/>
      <c r="H177" s="25">
        <v>132.72</v>
      </c>
      <c r="I177" s="25"/>
      <c r="J177" s="25">
        <v>172.54</v>
      </c>
      <c r="K177" s="25">
        <v>0</v>
      </c>
      <c r="L177" s="25"/>
      <c r="M177" s="25">
        <v>265.45</v>
      </c>
      <c r="N177" s="25"/>
      <c r="O177" s="25"/>
      <c r="R177" s="10"/>
      <c r="S177" s="12"/>
      <c r="T177" s="10"/>
    </row>
    <row r="178" spans="1:20" ht="15">
      <c r="A178" s="33">
        <v>34</v>
      </c>
      <c r="B178" s="147" t="s">
        <v>147</v>
      </c>
      <c r="C178" s="83">
        <v>663</v>
      </c>
      <c r="D178" s="25"/>
      <c r="E178" s="25"/>
      <c r="F178" s="26">
        <f>F179</f>
        <v>265.45</v>
      </c>
      <c r="G178" s="25"/>
      <c r="H178" s="25"/>
      <c r="I178" s="25"/>
      <c r="J178" s="26">
        <f>J179</f>
        <v>398.17</v>
      </c>
      <c r="K178" s="25"/>
      <c r="L178" s="25"/>
      <c r="M178" s="25"/>
      <c r="N178" s="26">
        <f>C178</f>
        <v>663</v>
      </c>
      <c r="O178" s="26">
        <f>N178</f>
        <v>663</v>
      </c>
      <c r="R178" s="10"/>
      <c r="S178" s="10"/>
      <c r="T178" s="10"/>
    </row>
    <row r="179" spans="1:20" ht="15" hidden="1">
      <c r="A179" s="30">
        <v>3433</v>
      </c>
      <c r="B179" s="31" t="s">
        <v>147</v>
      </c>
      <c r="C179" s="83">
        <f>F179+J179+M179+S179</f>
        <v>663.62</v>
      </c>
      <c r="D179" s="25"/>
      <c r="E179" s="25"/>
      <c r="F179" s="25">
        <v>265.45</v>
      </c>
      <c r="G179" s="25"/>
      <c r="H179" s="25"/>
      <c r="I179" s="25"/>
      <c r="J179" s="25">
        <v>398.17</v>
      </c>
      <c r="K179" s="25"/>
      <c r="L179" s="25"/>
      <c r="M179" s="25"/>
      <c r="N179" s="25"/>
      <c r="O179" s="25"/>
      <c r="R179" s="10"/>
      <c r="S179" s="12"/>
      <c r="T179" s="10"/>
    </row>
    <row r="180" spans="1:20" ht="15">
      <c r="A180" s="33">
        <v>37</v>
      </c>
      <c r="B180" s="147" t="s">
        <v>130</v>
      </c>
      <c r="C180" s="83">
        <f>C181</f>
        <v>24288.28</v>
      </c>
      <c r="D180" s="25"/>
      <c r="E180" s="25"/>
      <c r="F180" s="26">
        <f>F181</f>
        <v>398.17</v>
      </c>
      <c r="G180" s="25"/>
      <c r="H180" s="25"/>
      <c r="I180" s="25"/>
      <c r="J180" s="26">
        <f>J181</f>
        <v>23890.11</v>
      </c>
      <c r="K180" s="25"/>
      <c r="L180" s="25"/>
      <c r="M180" s="25"/>
      <c r="N180" s="26">
        <f>C180</f>
        <v>24288.28</v>
      </c>
      <c r="O180" s="26">
        <f>N180</f>
        <v>24288.28</v>
      </c>
      <c r="R180" s="10"/>
      <c r="S180" s="12"/>
      <c r="T180" s="10"/>
    </row>
    <row r="181" spans="1:20" ht="15" hidden="1">
      <c r="A181" s="30">
        <v>3722</v>
      </c>
      <c r="B181" s="31" t="s">
        <v>130</v>
      </c>
      <c r="C181" s="83">
        <f>J181+F181</f>
        <v>24288.28</v>
      </c>
      <c r="D181" s="25"/>
      <c r="E181" s="25"/>
      <c r="F181" s="25">
        <v>398.17</v>
      </c>
      <c r="G181" s="25"/>
      <c r="H181" s="25"/>
      <c r="I181" s="25"/>
      <c r="J181" s="25">
        <v>23890.11</v>
      </c>
      <c r="K181" s="25"/>
      <c r="L181" s="25"/>
      <c r="M181" s="25"/>
      <c r="N181" s="26"/>
      <c r="O181" s="26"/>
      <c r="R181" s="10"/>
      <c r="S181" s="10"/>
      <c r="T181" s="10"/>
    </row>
    <row r="182" spans="1:20" ht="15">
      <c r="A182" s="33">
        <v>41</v>
      </c>
      <c r="B182" s="147" t="s">
        <v>86</v>
      </c>
      <c r="C182" s="83">
        <v>1592</v>
      </c>
      <c r="D182" s="26"/>
      <c r="E182" s="26"/>
      <c r="F182" s="26">
        <f>F183</f>
        <v>796.34</v>
      </c>
      <c r="G182" s="26"/>
      <c r="H182" s="26"/>
      <c r="I182" s="26"/>
      <c r="J182" s="26">
        <f>J183</f>
        <v>796.34</v>
      </c>
      <c r="K182" s="26"/>
      <c r="L182" s="26"/>
      <c r="M182" s="26"/>
      <c r="N182" s="26">
        <f>C182</f>
        <v>1592</v>
      </c>
      <c r="O182" s="26">
        <f>N182</f>
        <v>1592</v>
      </c>
      <c r="P182" s="16"/>
      <c r="Q182" s="16"/>
      <c r="R182" s="10"/>
      <c r="S182" s="10"/>
      <c r="T182" s="10"/>
    </row>
    <row r="183" spans="1:20" ht="15" hidden="1">
      <c r="A183" s="30">
        <v>4123</v>
      </c>
      <c r="B183" s="31" t="s">
        <v>87</v>
      </c>
      <c r="C183" s="83">
        <f t="shared" si="9"/>
        <v>1592.68</v>
      </c>
      <c r="D183" s="25"/>
      <c r="E183" s="25"/>
      <c r="F183" s="25">
        <v>796.34</v>
      </c>
      <c r="G183" s="25"/>
      <c r="H183" s="25"/>
      <c r="I183" s="25"/>
      <c r="J183" s="25">
        <v>796.34</v>
      </c>
      <c r="K183" s="25"/>
      <c r="L183" s="25"/>
      <c r="M183" s="25"/>
      <c r="N183" s="25"/>
      <c r="O183" s="25"/>
      <c r="R183" s="10"/>
      <c r="S183" s="10"/>
      <c r="T183" s="10"/>
    </row>
    <row r="184" spans="1:20" ht="15">
      <c r="A184" s="33">
        <v>42</v>
      </c>
      <c r="B184" s="147" t="s">
        <v>35</v>
      </c>
      <c r="C184" s="83">
        <v>35237</v>
      </c>
      <c r="D184" s="26"/>
      <c r="E184" s="26">
        <f>SUM(E185:E190)</f>
        <v>0</v>
      </c>
      <c r="F184" s="26">
        <f>SUM(F185:F190)</f>
        <v>13537.72</v>
      </c>
      <c r="G184" s="26">
        <f>SUM(G186:G190)</f>
        <v>0</v>
      </c>
      <c r="H184" s="26">
        <f>SUM(H186:H190)</f>
        <v>0</v>
      </c>
      <c r="I184" s="26">
        <f>SUM(I186:I190)</f>
        <v>0</v>
      </c>
      <c r="J184" s="26">
        <f>SUM(J186:J190)</f>
        <v>19908.42</v>
      </c>
      <c r="K184" s="26">
        <f>SUM(K186:K190)</f>
        <v>0</v>
      </c>
      <c r="L184" s="26">
        <v>464</v>
      </c>
      <c r="M184" s="26"/>
      <c r="N184" s="26">
        <f>C184</f>
        <v>35237</v>
      </c>
      <c r="O184" s="26">
        <f>N184</f>
        <v>35237</v>
      </c>
      <c r="P184" s="16"/>
      <c r="Q184" s="16"/>
      <c r="R184" s="10">
        <f>R186</f>
        <v>1327.23</v>
      </c>
      <c r="S184" s="10"/>
      <c r="T184" s="10"/>
    </row>
    <row r="185" spans="1:20" ht="15" hidden="1">
      <c r="A185" s="30">
        <v>4214</v>
      </c>
      <c r="B185" s="31" t="s">
        <v>125</v>
      </c>
      <c r="C185" s="83">
        <f>SUM(D185:O185)</f>
        <v>0</v>
      </c>
      <c r="D185" s="26"/>
      <c r="E185" s="25">
        <v>0</v>
      </c>
      <c r="F185" s="25">
        <v>0</v>
      </c>
      <c r="G185" s="26"/>
      <c r="H185" s="26"/>
      <c r="I185" s="26"/>
      <c r="J185" s="26"/>
      <c r="K185" s="26"/>
      <c r="L185" s="26"/>
      <c r="M185" s="26"/>
      <c r="N185" s="26"/>
      <c r="O185" s="25"/>
      <c r="P185" s="16"/>
      <c r="Q185" s="16"/>
      <c r="R185" s="10"/>
      <c r="S185" s="10"/>
      <c r="T185" s="10"/>
    </row>
    <row r="186" spans="1:20" ht="15" hidden="1">
      <c r="A186" s="30">
        <v>4221</v>
      </c>
      <c r="B186" s="32" t="s">
        <v>36</v>
      </c>
      <c r="C186" s="83">
        <f>D186+E186+F186+G186+H186+I186+J186+K186+L186+N186+O186+R186</f>
        <v>10153.289999999999</v>
      </c>
      <c r="D186" s="25"/>
      <c r="E186" s="25"/>
      <c r="F186" s="25">
        <v>8626.98</v>
      </c>
      <c r="G186" s="25"/>
      <c r="H186" s="26"/>
      <c r="I186" s="25"/>
      <c r="J186" s="25"/>
      <c r="K186" s="25"/>
      <c r="L186" s="25">
        <v>199.08</v>
      </c>
      <c r="M186" s="25"/>
      <c r="N186" s="25"/>
      <c r="O186" s="25"/>
      <c r="R186" s="12">
        <v>1327.23</v>
      </c>
      <c r="S186" s="12"/>
      <c r="T186" s="12"/>
    </row>
    <row r="187" spans="1:20" ht="15" hidden="1">
      <c r="A187" s="30">
        <v>4222</v>
      </c>
      <c r="B187" s="32" t="s">
        <v>85</v>
      </c>
      <c r="C187" s="83">
        <f>D187+E187+F187+G187+H187+I187+J187+K187+L187+N187+O187</f>
        <v>1327.23</v>
      </c>
      <c r="D187" s="25"/>
      <c r="E187" s="25">
        <v>0</v>
      </c>
      <c r="F187" s="25">
        <v>1327.23</v>
      </c>
      <c r="G187" s="25"/>
      <c r="H187" s="26"/>
      <c r="I187" s="25"/>
      <c r="J187" s="25"/>
      <c r="K187" s="25"/>
      <c r="L187" s="25"/>
      <c r="M187" s="25"/>
      <c r="N187" s="25"/>
      <c r="O187" s="25"/>
      <c r="R187" s="12"/>
      <c r="S187" s="12"/>
      <c r="T187" s="12"/>
    </row>
    <row r="188" spans="1:20" ht="15" hidden="1">
      <c r="A188" s="30">
        <v>4226</v>
      </c>
      <c r="B188" s="32" t="s">
        <v>47</v>
      </c>
      <c r="C188" s="83">
        <f>D188+E188+F188+G188+H188+I188+J188+K188+L188+N188+O188</f>
        <v>663.61</v>
      </c>
      <c r="D188" s="25"/>
      <c r="E188" s="25">
        <v>0</v>
      </c>
      <c r="F188" s="25">
        <v>663.61</v>
      </c>
      <c r="G188" s="25"/>
      <c r="H188" s="26"/>
      <c r="I188" s="25"/>
      <c r="J188" s="25"/>
      <c r="K188" s="25"/>
      <c r="L188" s="25"/>
      <c r="M188" s="25"/>
      <c r="N188" s="25"/>
      <c r="O188" s="25"/>
      <c r="R188" s="12"/>
      <c r="S188" s="12"/>
      <c r="T188" s="12"/>
    </row>
    <row r="189" spans="1:20" ht="15" hidden="1">
      <c r="A189" s="30">
        <v>4227</v>
      </c>
      <c r="B189" s="32" t="s">
        <v>84</v>
      </c>
      <c r="C189" s="83">
        <f>D189+E189+F189+G189+H189+I189+J189+K189+L189+N189+O189</f>
        <v>1990.84</v>
      </c>
      <c r="D189" s="25"/>
      <c r="E189" s="145">
        <v>0</v>
      </c>
      <c r="F189" s="145">
        <v>1990.84</v>
      </c>
      <c r="G189" s="25"/>
      <c r="H189" s="26"/>
      <c r="I189" s="25"/>
      <c r="J189" s="25"/>
      <c r="K189" s="25"/>
      <c r="L189" s="25"/>
      <c r="M189" s="25"/>
      <c r="N189" s="25"/>
      <c r="O189" s="25"/>
      <c r="R189" s="12"/>
      <c r="S189" s="12"/>
      <c r="T189" s="12"/>
    </row>
    <row r="190" spans="1:20" ht="15" hidden="1">
      <c r="A190" s="30">
        <v>4241</v>
      </c>
      <c r="B190" s="31" t="s">
        <v>45</v>
      </c>
      <c r="C190" s="83">
        <f>D190+E190+F190+G190+H190+I190+J190+K190+L190+N190+O190+M190</f>
        <v>21501.1</v>
      </c>
      <c r="D190" s="25"/>
      <c r="F190" s="4">
        <v>929.06</v>
      </c>
      <c r="G190" s="25"/>
      <c r="H190" s="26"/>
      <c r="I190" s="25"/>
      <c r="J190" s="25">
        <v>19908.42</v>
      </c>
      <c r="K190" s="25"/>
      <c r="L190" s="25">
        <v>265.45</v>
      </c>
      <c r="M190" s="25">
        <v>398.17</v>
      </c>
      <c r="N190" s="25">
        <v>0</v>
      </c>
      <c r="O190" s="150"/>
      <c r="R190" s="12"/>
      <c r="S190" s="12"/>
      <c r="T190" s="12"/>
    </row>
    <row r="191" spans="1:20" ht="15">
      <c r="A191" s="42"/>
      <c r="B191" s="157"/>
      <c r="C191" s="83"/>
      <c r="D191" s="145"/>
      <c r="G191" s="145"/>
      <c r="H191" s="41"/>
      <c r="I191" s="145"/>
      <c r="J191" s="145"/>
      <c r="K191" s="145"/>
      <c r="L191" s="145"/>
      <c r="M191" s="145"/>
      <c r="N191" s="145"/>
      <c r="O191" s="145"/>
      <c r="R191" s="12"/>
      <c r="S191" s="12"/>
      <c r="T191" s="12"/>
    </row>
    <row r="192" spans="1:20" ht="15">
      <c r="A192" s="35"/>
      <c r="B192" s="36" t="s">
        <v>5</v>
      </c>
      <c r="C192" s="27">
        <f>C184+C182+C150+C145+C178+C180</f>
        <v>203806.28</v>
      </c>
      <c r="D192" s="27">
        <f>D145+D150</f>
        <v>6636.139999999999</v>
      </c>
      <c r="E192" s="27">
        <f>E145+E150+E184</f>
        <v>2654.46</v>
      </c>
      <c r="F192" s="27">
        <v>92905</v>
      </c>
      <c r="G192" s="27">
        <f>G145+G150</f>
        <v>0</v>
      </c>
      <c r="H192" s="27">
        <f>SUM(H184+H150+H145)</f>
        <v>3981.68</v>
      </c>
      <c r="I192" s="27">
        <f>SUM(I184+I150)</f>
        <v>2654.46</v>
      </c>
      <c r="J192" s="27">
        <v>53089</v>
      </c>
      <c r="K192" s="27">
        <f>SUM(K184+K150+K145)</f>
        <v>33579.46</v>
      </c>
      <c r="L192" s="27">
        <f>SUM(L184+L150)</f>
        <v>3715.71</v>
      </c>
      <c r="M192" s="27">
        <f>M145+M150</f>
        <v>1937</v>
      </c>
      <c r="N192" s="27">
        <f>N145+N150+N184+N180+N178+N182</f>
        <v>203806.28</v>
      </c>
      <c r="O192" s="27">
        <f>O184+O150+O145+O180+O178+O182</f>
        <v>203806.28</v>
      </c>
      <c r="P192" s="38"/>
      <c r="Q192" s="38"/>
      <c r="R192" s="72">
        <f>R145+R150+R184</f>
        <v>2654.46</v>
      </c>
      <c r="S192" s="72">
        <f>S150+S145+S178</f>
        <v>0</v>
      </c>
      <c r="T192" s="12"/>
    </row>
    <row r="193" spans="1:20" ht="14.25">
      <c r="A193" s="4"/>
      <c r="B193" s="4"/>
      <c r="D193" s="4"/>
      <c r="R193" s="12"/>
      <c r="S193" s="12"/>
      <c r="T193" s="12"/>
    </row>
    <row r="194" ht="14.25">
      <c r="G194" s="85"/>
    </row>
    <row r="196" spans="6:10" ht="14.25">
      <c r="F196" s="159"/>
      <c r="G196" s="159"/>
      <c r="J196" s="86"/>
    </row>
    <row r="198" ht="14.25">
      <c r="J198" s="86"/>
    </row>
    <row r="199" spans="1:10" ht="15">
      <c r="A199" s="135" t="s">
        <v>176</v>
      </c>
      <c r="B199" s="136"/>
      <c r="C199" s="136"/>
      <c r="D199" s="56"/>
      <c r="J199" s="86"/>
    </row>
    <row r="200" spans="1:9" ht="15">
      <c r="A200" s="135" t="s">
        <v>177</v>
      </c>
      <c r="B200" s="136"/>
      <c r="C200" s="136"/>
      <c r="D200" s="56"/>
      <c r="E200" s="160"/>
      <c r="F200" s="13"/>
      <c r="G200" s="13"/>
      <c r="H200" s="13"/>
      <c r="I200" s="13"/>
    </row>
    <row r="201" spans="20:21" ht="14.25">
      <c r="T201" s="12"/>
      <c r="U201" s="12"/>
    </row>
    <row r="202" spans="1:21" ht="75">
      <c r="A202" s="37" t="s">
        <v>9</v>
      </c>
      <c r="B202" s="37" t="s">
        <v>4</v>
      </c>
      <c r="C202" s="24" t="s">
        <v>159</v>
      </c>
      <c r="D202" s="24" t="s">
        <v>63</v>
      </c>
      <c r="E202" s="24" t="s">
        <v>1</v>
      </c>
      <c r="F202" s="24" t="s">
        <v>61</v>
      </c>
      <c r="G202" s="24" t="s">
        <v>57</v>
      </c>
      <c r="H202" s="24" t="s">
        <v>56</v>
      </c>
      <c r="I202" s="24" t="s">
        <v>55</v>
      </c>
      <c r="J202" s="24" t="s">
        <v>164</v>
      </c>
      <c r="K202" s="24" t="s">
        <v>65</v>
      </c>
      <c r="L202" s="24" t="s">
        <v>54</v>
      </c>
      <c r="M202" s="24" t="s">
        <v>111</v>
      </c>
      <c r="N202" s="24" t="s">
        <v>58</v>
      </c>
      <c r="O202" s="28" t="s">
        <v>136</v>
      </c>
      <c r="P202" s="28"/>
      <c r="Q202" s="38"/>
      <c r="R202" s="24" t="s">
        <v>145</v>
      </c>
      <c r="S202" s="28" t="s">
        <v>161</v>
      </c>
      <c r="T202" s="12"/>
      <c r="U202" s="52"/>
    </row>
    <row r="203" spans="1:21" ht="15">
      <c r="A203" s="33">
        <v>32</v>
      </c>
      <c r="B203" s="34" t="s">
        <v>62</v>
      </c>
      <c r="C203" s="41">
        <f>C204+C205+C206+C207</f>
        <v>15263.12</v>
      </c>
      <c r="D203" s="26">
        <f>D204+D205</f>
        <v>14599.51</v>
      </c>
      <c r="E203" s="26">
        <f>E205</f>
        <v>0</v>
      </c>
      <c r="F203" s="26">
        <f>F205</f>
        <v>0</v>
      </c>
      <c r="G203" s="26">
        <v>0</v>
      </c>
      <c r="H203" s="26">
        <v>0</v>
      </c>
      <c r="I203" s="26">
        <f>I205</f>
        <v>0</v>
      </c>
      <c r="J203" s="26">
        <f>J205</f>
        <v>0</v>
      </c>
      <c r="K203" s="26">
        <v>0</v>
      </c>
      <c r="L203" s="26">
        <v>0</v>
      </c>
      <c r="M203" s="26"/>
      <c r="N203" s="26">
        <v>0</v>
      </c>
      <c r="O203" s="213">
        <v>663</v>
      </c>
      <c r="P203" s="213">
        <v>35000</v>
      </c>
      <c r="R203" s="16">
        <f>C203</f>
        <v>15263.12</v>
      </c>
      <c r="S203" s="16">
        <f>R203</f>
        <v>15263.12</v>
      </c>
      <c r="T203" s="10"/>
      <c r="U203" s="10"/>
    </row>
    <row r="204" spans="1:21" ht="15" hidden="1">
      <c r="A204" s="30">
        <v>3222</v>
      </c>
      <c r="B204" s="32" t="s">
        <v>44</v>
      </c>
      <c r="C204" s="145">
        <f>D204</f>
        <v>14599.51</v>
      </c>
      <c r="D204" s="25">
        <v>14599.51</v>
      </c>
      <c r="E204" s="26"/>
      <c r="F204" s="26"/>
      <c r="G204" s="26"/>
      <c r="H204" s="26"/>
      <c r="I204" s="26"/>
      <c r="J204" s="25">
        <v>0</v>
      </c>
      <c r="K204" s="26"/>
      <c r="L204" s="26"/>
      <c r="M204" s="26"/>
      <c r="N204" s="26"/>
      <c r="O204" s="26"/>
      <c r="P204" s="26"/>
      <c r="T204" s="10"/>
      <c r="U204" s="10"/>
    </row>
    <row r="205" spans="1:21" ht="15" hidden="1">
      <c r="A205" s="30">
        <v>3222</v>
      </c>
      <c r="B205" s="32" t="s">
        <v>126</v>
      </c>
      <c r="C205" s="145">
        <f>J205</f>
        <v>0</v>
      </c>
      <c r="D205" s="25"/>
      <c r="E205" s="25"/>
      <c r="F205" s="25">
        <v>0</v>
      </c>
      <c r="G205" s="25">
        <v>0</v>
      </c>
      <c r="H205" s="25">
        <v>0</v>
      </c>
      <c r="I205" s="25">
        <v>0</v>
      </c>
      <c r="J205" s="25"/>
      <c r="K205" s="25">
        <v>0</v>
      </c>
      <c r="L205" s="25">
        <v>0</v>
      </c>
      <c r="M205" s="25"/>
      <c r="N205" s="26"/>
      <c r="O205" s="26"/>
      <c r="P205" s="26"/>
      <c r="T205" s="10"/>
      <c r="U205" s="10"/>
    </row>
    <row r="206" spans="1:21" ht="15" hidden="1">
      <c r="A206" s="42">
        <v>3222</v>
      </c>
      <c r="B206" s="87" t="s">
        <v>137</v>
      </c>
      <c r="C206" s="145">
        <f>O206</f>
        <v>398.17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41"/>
      <c r="O206" s="145">
        <v>398.17</v>
      </c>
      <c r="P206" s="41"/>
      <c r="T206" s="10"/>
      <c r="U206" s="10"/>
    </row>
    <row r="207" spans="1:21" ht="15" hidden="1">
      <c r="A207" s="42">
        <v>3721</v>
      </c>
      <c r="B207" s="87" t="s">
        <v>138</v>
      </c>
      <c r="C207" s="145">
        <f>O207</f>
        <v>265.44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41"/>
      <c r="O207" s="145">
        <v>265.44</v>
      </c>
      <c r="P207" s="41"/>
      <c r="T207" s="10"/>
      <c r="U207" s="10"/>
    </row>
    <row r="208" spans="1:21" ht="15">
      <c r="A208" s="35"/>
      <c r="B208" s="36" t="s">
        <v>5</v>
      </c>
      <c r="C208" s="27">
        <f>C203</f>
        <v>15263.12</v>
      </c>
      <c r="D208" s="27">
        <f>D203</f>
        <v>14599.51</v>
      </c>
      <c r="E208" s="27">
        <f aca="true" t="shared" si="10" ref="E208:K208">E203</f>
        <v>0</v>
      </c>
      <c r="F208" s="27">
        <f t="shared" si="10"/>
        <v>0</v>
      </c>
      <c r="G208" s="27">
        <f t="shared" si="10"/>
        <v>0</v>
      </c>
      <c r="H208" s="27">
        <f t="shared" si="10"/>
        <v>0</v>
      </c>
      <c r="I208" s="27">
        <f t="shared" si="10"/>
        <v>0</v>
      </c>
      <c r="J208" s="27">
        <f>J203</f>
        <v>0</v>
      </c>
      <c r="K208" s="27">
        <f t="shared" si="10"/>
        <v>0</v>
      </c>
      <c r="L208" s="27">
        <f>L203</f>
        <v>0</v>
      </c>
      <c r="M208" s="27"/>
      <c r="N208" s="27">
        <v>0</v>
      </c>
      <c r="O208" s="27">
        <f>O203</f>
        <v>663</v>
      </c>
      <c r="P208" s="214" t="e">
        <f>P170+P200+#REF!+P203</f>
        <v>#REF!</v>
      </c>
      <c r="Q208" s="71"/>
      <c r="R208" s="72">
        <f>R203</f>
        <v>15263.12</v>
      </c>
      <c r="S208" s="72">
        <f>S203</f>
        <v>15263.12</v>
      </c>
      <c r="T208" s="10"/>
      <c r="U208" s="10"/>
    </row>
    <row r="209" spans="1:21" ht="15">
      <c r="A209" s="42"/>
      <c r="B209" s="8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7"/>
      <c r="R209" s="137"/>
      <c r="S209" s="137"/>
      <c r="T209" s="12"/>
      <c r="U209" s="12"/>
    </row>
    <row r="210" spans="1:21" ht="15">
      <c r="A210" s="42"/>
      <c r="B210" s="88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T210" s="12"/>
      <c r="U210" s="12"/>
    </row>
    <row r="211" spans="1:21" ht="15">
      <c r="A211" s="42"/>
      <c r="B211" s="88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T211" s="58"/>
      <c r="U211" s="12"/>
    </row>
    <row r="212" spans="1:21" ht="15">
      <c r="A212" s="135"/>
      <c r="B212" s="136"/>
      <c r="C212" s="136"/>
      <c r="D212" s="56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T212" s="58"/>
      <c r="U212" s="12"/>
    </row>
    <row r="213" spans="1:21" ht="15">
      <c r="A213" s="135" t="s">
        <v>188</v>
      </c>
      <c r="B213" s="136"/>
      <c r="C213" s="136"/>
      <c r="D213" s="56"/>
      <c r="E213" s="160"/>
      <c r="F213" s="13"/>
      <c r="G213" s="13"/>
      <c r="H213" s="13"/>
      <c r="I213" s="13"/>
      <c r="T213" s="58"/>
      <c r="U213" s="12"/>
    </row>
    <row r="214" spans="1:21" ht="15">
      <c r="A214" s="14"/>
      <c r="B214" s="14"/>
      <c r="C214" s="14"/>
      <c r="D214" s="148"/>
      <c r="E214" s="148"/>
      <c r="F214" s="142"/>
      <c r="G214" s="12"/>
      <c r="H214" s="142"/>
      <c r="I214" s="148"/>
      <c r="J214" s="148"/>
      <c r="K214" s="148"/>
      <c r="L214" s="148"/>
      <c r="M214" s="148"/>
      <c r="N214" s="148"/>
      <c r="O214" s="142"/>
      <c r="P214" s="12"/>
      <c r="Q214" s="12"/>
      <c r="R214" s="12"/>
      <c r="S214" s="12"/>
      <c r="T214" s="58"/>
      <c r="U214" s="12"/>
    </row>
    <row r="215" spans="1:21" ht="15">
      <c r="A215" s="14"/>
      <c r="B215" s="14"/>
      <c r="C215" s="14"/>
      <c r="D215" s="14"/>
      <c r="E215" s="14"/>
      <c r="F215" s="161"/>
      <c r="G215" s="161"/>
      <c r="H215" s="162"/>
      <c r="I215" s="14"/>
      <c r="J215" s="14"/>
      <c r="K215" s="14"/>
      <c r="L215" s="14"/>
      <c r="M215" s="14"/>
      <c r="N215" s="84"/>
      <c r="O215" s="163"/>
      <c r="P215" s="38"/>
      <c r="Q215" s="38"/>
      <c r="R215" s="38"/>
      <c r="S215" s="38"/>
      <c r="T215" s="64"/>
      <c r="U215" s="12"/>
    </row>
    <row r="216" spans="1:21" ht="60">
      <c r="A216" s="37" t="s">
        <v>9</v>
      </c>
      <c r="B216" s="37" t="s">
        <v>4</v>
      </c>
      <c r="C216" s="24" t="s">
        <v>159</v>
      </c>
      <c r="D216" s="24" t="s">
        <v>122</v>
      </c>
      <c r="E216" s="24" t="s">
        <v>1</v>
      </c>
      <c r="F216" s="24" t="s">
        <v>61</v>
      </c>
      <c r="G216" s="24" t="s">
        <v>57</v>
      </c>
      <c r="H216" s="24" t="s">
        <v>56</v>
      </c>
      <c r="I216" s="24" t="s">
        <v>55</v>
      </c>
      <c r="J216" s="24" t="s">
        <v>48</v>
      </c>
      <c r="K216" s="24" t="s">
        <v>65</v>
      </c>
      <c r="L216" s="24" t="s">
        <v>113</v>
      </c>
      <c r="M216" s="24" t="s">
        <v>192</v>
      </c>
      <c r="N216" s="24" t="s">
        <v>58</v>
      </c>
      <c r="O216" s="28" t="s">
        <v>64</v>
      </c>
      <c r="P216" s="38"/>
      <c r="Q216" s="38"/>
      <c r="R216" s="24" t="s">
        <v>83</v>
      </c>
      <c r="S216" s="69" t="s">
        <v>144</v>
      </c>
      <c r="T216" s="69" t="s">
        <v>160</v>
      </c>
      <c r="U216" s="12"/>
    </row>
    <row r="217" spans="1:21" ht="15">
      <c r="A217" s="65">
        <v>31</v>
      </c>
      <c r="B217" s="65" t="s">
        <v>37</v>
      </c>
      <c r="C217" s="83">
        <f>M217</f>
        <v>32200</v>
      </c>
      <c r="D217" s="83">
        <f>SUM(D218:D221)</f>
        <v>0</v>
      </c>
      <c r="E217" s="83">
        <f>SUM(E218:E221)</f>
        <v>0</v>
      </c>
      <c r="F217" s="83">
        <f>SUM(F218:F221)</f>
        <v>0</v>
      </c>
      <c r="G217" s="83">
        <f>G218+G219+G220+G221</f>
        <v>0</v>
      </c>
      <c r="H217" s="83">
        <f>H218+H219+H220+H221</f>
        <v>0</v>
      </c>
      <c r="I217" s="83">
        <f aca="true" t="shared" si="11" ref="I217:O217">SUM(I218:I221)</f>
        <v>0</v>
      </c>
      <c r="J217" s="83"/>
      <c r="K217" s="83">
        <f t="shared" si="11"/>
        <v>0</v>
      </c>
      <c r="L217" s="83">
        <f t="shared" si="11"/>
        <v>0</v>
      </c>
      <c r="M217" s="83">
        <v>32200</v>
      </c>
      <c r="N217" s="83">
        <f t="shared" si="11"/>
        <v>0</v>
      </c>
      <c r="O217" s="215">
        <f t="shared" si="11"/>
        <v>0</v>
      </c>
      <c r="P217" s="16"/>
      <c r="Q217" s="16"/>
      <c r="R217" s="16"/>
      <c r="S217" s="16">
        <f>C217</f>
        <v>32200</v>
      </c>
      <c r="T217" s="10">
        <f>S217</f>
        <v>32200</v>
      </c>
      <c r="U217" s="12"/>
    </row>
    <row r="218" spans="1:21" ht="15" hidden="1">
      <c r="A218" s="30">
        <v>3111</v>
      </c>
      <c r="B218" s="31" t="s">
        <v>38</v>
      </c>
      <c r="C218" s="83">
        <f>D218+M218</f>
        <v>36498.77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>
        <v>36498.77</v>
      </c>
      <c r="N218" s="25"/>
      <c r="O218" s="25">
        <v>0</v>
      </c>
      <c r="T218" s="10"/>
      <c r="U218" s="12"/>
    </row>
    <row r="219" spans="1:21" ht="15" hidden="1">
      <c r="A219" s="30">
        <v>3121</v>
      </c>
      <c r="B219" s="32" t="s">
        <v>39</v>
      </c>
      <c r="C219" s="83">
        <f>D219+M219</f>
        <v>3716.24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>
        <v>3716.24</v>
      </c>
      <c r="N219" s="25"/>
      <c r="O219" s="25">
        <v>0</v>
      </c>
      <c r="T219" s="10"/>
      <c r="U219" s="12"/>
    </row>
    <row r="220" spans="1:21" ht="15" hidden="1">
      <c r="A220" s="30">
        <v>3132</v>
      </c>
      <c r="B220" s="31" t="s">
        <v>40</v>
      </c>
      <c r="C220" s="83">
        <f>D220+M220</f>
        <v>5972.53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>
        <v>5972.53</v>
      </c>
      <c r="N220" s="25"/>
      <c r="O220" s="25">
        <v>0</v>
      </c>
      <c r="T220" s="10"/>
      <c r="U220" s="12"/>
    </row>
    <row r="221" spans="1:21" ht="15" hidden="1">
      <c r="A221" s="30">
        <v>3133</v>
      </c>
      <c r="B221" s="32" t="s">
        <v>41</v>
      </c>
      <c r="C221" s="83">
        <f>D221+M221</f>
        <v>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>
        <v>0</v>
      </c>
      <c r="N221" s="25"/>
      <c r="O221" s="25">
        <v>0</v>
      </c>
      <c r="T221" s="10"/>
      <c r="U221" s="12"/>
    </row>
    <row r="222" spans="1:21" ht="15">
      <c r="A222" s="33">
        <v>32</v>
      </c>
      <c r="B222" s="34" t="s">
        <v>12</v>
      </c>
      <c r="C222" s="83">
        <f>M222</f>
        <v>3325</v>
      </c>
      <c r="D222" s="26"/>
      <c r="E222" s="26"/>
      <c r="F222" s="26"/>
      <c r="G222" s="26"/>
      <c r="H222" s="26">
        <f>SUM(H223:H253)</f>
        <v>0</v>
      </c>
      <c r="I222" s="26">
        <f>SUM(I223:I253)</f>
        <v>0</v>
      </c>
      <c r="J222" s="26"/>
      <c r="K222" s="26"/>
      <c r="L222" s="26"/>
      <c r="M222" s="26">
        <v>3325</v>
      </c>
      <c r="N222" s="26"/>
      <c r="O222" s="26">
        <f>SUM(O223:O274)</f>
        <v>0</v>
      </c>
      <c r="P222" s="16"/>
      <c r="Q222" s="16"/>
      <c r="R222" s="16"/>
      <c r="S222" s="16">
        <f>C222</f>
        <v>3325</v>
      </c>
      <c r="T222" s="10">
        <f>S222</f>
        <v>3325</v>
      </c>
      <c r="U222" s="12"/>
    </row>
    <row r="223" spans="1:21" ht="15" hidden="1">
      <c r="A223" s="30">
        <v>3211</v>
      </c>
      <c r="B223" s="31" t="s">
        <v>13</v>
      </c>
      <c r="C223" s="83">
        <f>D223+M223</f>
        <v>265.44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>
        <v>265.44</v>
      </c>
      <c r="N223" s="25"/>
      <c r="O223" s="25">
        <v>0</v>
      </c>
      <c r="R223" s="16"/>
      <c r="S223" s="16"/>
      <c r="T223" s="10"/>
      <c r="U223" s="12"/>
    </row>
    <row r="224" spans="1:21" ht="15" hidden="1">
      <c r="A224" s="30">
        <v>3212</v>
      </c>
      <c r="B224" s="31" t="s">
        <v>14</v>
      </c>
      <c r="C224" s="83">
        <f>D224+M224</f>
        <v>4247.13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>
        <v>4247.13</v>
      </c>
      <c r="N224" s="25"/>
      <c r="O224" s="25">
        <v>0</v>
      </c>
      <c r="T224" s="10"/>
      <c r="U224" s="12"/>
    </row>
    <row r="225" spans="1:21" ht="15" hidden="1">
      <c r="A225" s="30">
        <v>3213</v>
      </c>
      <c r="B225" s="31" t="s">
        <v>15</v>
      </c>
      <c r="C225" s="83">
        <f>D225+E225+F225+G225+H225+I225+J225+K225+L225+N225+O225</f>
        <v>0</v>
      </c>
      <c r="D225" s="25"/>
      <c r="E225" s="25"/>
      <c r="F225" s="25"/>
      <c r="G225" s="25"/>
      <c r="H225" s="26"/>
      <c r="I225" s="25"/>
      <c r="J225" s="25"/>
      <c r="K225" s="25"/>
      <c r="L225" s="25"/>
      <c r="M225" s="25"/>
      <c r="N225" s="25"/>
      <c r="O225" s="25"/>
      <c r="T225" s="10"/>
      <c r="U225" s="12"/>
    </row>
    <row r="226" spans="1:21" ht="15" hidden="1">
      <c r="A226" s="30">
        <v>3221</v>
      </c>
      <c r="B226" s="31" t="s">
        <v>16</v>
      </c>
      <c r="C226" s="83">
        <f>D226+E226+F226+G226+H226+I226+J226+K226+L226+N226+O226</f>
        <v>0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T226" s="10"/>
      <c r="U226" s="12"/>
    </row>
    <row r="227" spans="1:21" ht="15" hidden="1">
      <c r="A227" s="30">
        <v>3222</v>
      </c>
      <c r="B227" s="31" t="s">
        <v>44</v>
      </c>
      <c r="C227" s="83">
        <f>F227+H227+I227+K227+M227</f>
        <v>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T227" s="216"/>
      <c r="U227" s="44"/>
    </row>
    <row r="228" spans="1:21" ht="15" hidden="1">
      <c r="A228" s="30">
        <v>3223</v>
      </c>
      <c r="B228" s="31" t="s">
        <v>17</v>
      </c>
      <c r="C228" s="83">
        <f aca="true" t="shared" si="12" ref="C228:C241">D228+E228+F228+G228+H228+I228+J228+K228+L228+N228+O228</f>
        <v>0</v>
      </c>
      <c r="D228" s="25"/>
      <c r="E228" s="25"/>
      <c r="F228" s="25"/>
      <c r="G228" s="25"/>
      <c r="H228" s="26"/>
      <c r="I228" s="25"/>
      <c r="J228" s="25"/>
      <c r="K228" s="25"/>
      <c r="L228" s="25"/>
      <c r="M228" s="25"/>
      <c r="N228" s="25"/>
      <c r="O228" s="25"/>
      <c r="T228" s="216"/>
      <c r="U228" s="44"/>
    </row>
    <row r="229" spans="1:21" ht="15" hidden="1">
      <c r="A229" s="30">
        <v>3224</v>
      </c>
      <c r="B229" s="31" t="s">
        <v>18</v>
      </c>
      <c r="C229" s="83">
        <f t="shared" si="12"/>
        <v>0</v>
      </c>
      <c r="D229" s="25"/>
      <c r="E229" s="25"/>
      <c r="F229" s="25"/>
      <c r="G229" s="25"/>
      <c r="H229" s="26"/>
      <c r="I229" s="25"/>
      <c r="J229" s="25"/>
      <c r="K229" s="25"/>
      <c r="L229" s="25"/>
      <c r="M229" s="25"/>
      <c r="N229" s="25"/>
      <c r="O229" s="25"/>
      <c r="T229" s="216"/>
      <c r="U229" s="44"/>
    </row>
    <row r="230" spans="1:21" ht="15" hidden="1">
      <c r="A230" s="30">
        <v>3225</v>
      </c>
      <c r="B230" s="31" t="s">
        <v>19</v>
      </c>
      <c r="C230" s="83">
        <f t="shared" si="12"/>
        <v>0</v>
      </c>
      <c r="D230" s="25"/>
      <c r="E230" s="25"/>
      <c r="F230" s="25"/>
      <c r="G230" s="25"/>
      <c r="H230" s="26"/>
      <c r="I230" s="25"/>
      <c r="J230" s="25"/>
      <c r="K230" s="25"/>
      <c r="L230" s="25"/>
      <c r="M230" s="25"/>
      <c r="N230" s="25"/>
      <c r="O230" s="25">
        <v>0</v>
      </c>
      <c r="T230" s="216"/>
      <c r="U230" s="44"/>
    </row>
    <row r="231" spans="1:21" ht="15" hidden="1">
      <c r="A231" s="30">
        <v>3227</v>
      </c>
      <c r="B231" s="31" t="s">
        <v>20</v>
      </c>
      <c r="C231" s="83">
        <f t="shared" si="12"/>
        <v>0</v>
      </c>
      <c r="D231" s="25"/>
      <c r="E231" s="25"/>
      <c r="F231" s="25"/>
      <c r="G231" s="25"/>
      <c r="H231" s="26"/>
      <c r="I231" s="25"/>
      <c r="J231" s="25"/>
      <c r="K231" s="25"/>
      <c r="L231" s="25"/>
      <c r="M231" s="25"/>
      <c r="N231" s="25"/>
      <c r="O231" s="25"/>
      <c r="T231" s="216"/>
      <c r="U231" s="44"/>
    </row>
    <row r="232" spans="1:21" ht="15" hidden="1">
      <c r="A232" s="30">
        <v>3231</v>
      </c>
      <c r="B232" s="31" t="s">
        <v>21</v>
      </c>
      <c r="C232" s="83">
        <f t="shared" si="12"/>
        <v>0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T232" s="10"/>
      <c r="U232" s="12"/>
    </row>
    <row r="233" spans="1:21" ht="15" hidden="1">
      <c r="A233" s="30">
        <v>3232</v>
      </c>
      <c r="B233" s="31" t="s">
        <v>22</v>
      </c>
      <c r="C233" s="83">
        <f t="shared" si="12"/>
        <v>0</v>
      </c>
      <c r="D233" s="25"/>
      <c r="E233" s="25">
        <v>0</v>
      </c>
      <c r="F233" s="25"/>
      <c r="G233" s="25"/>
      <c r="H233" s="26"/>
      <c r="I233" s="25"/>
      <c r="J233" s="25"/>
      <c r="K233" s="25"/>
      <c r="L233" s="25"/>
      <c r="M233" s="25"/>
      <c r="N233" s="25"/>
      <c r="O233" s="25">
        <v>0</v>
      </c>
      <c r="T233" s="10"/>
      <c r="U233" s="12"/>
    </row>
    <row r="234" spans="1:21" ht="15" hidden="1">
      <c r="A234" s="30">
        <v>3233</v>
      </c>
      <c r="B234" s="31" t="s">
        <v>23</v>
      </c>
      <c r="C234" s="83">
        <f t="shared" si="12"/>
        <v>0</v>
      </c>
      <c r="D234" s="25"/>
      <c r="E234" s="25"/>
      <c r="F234" s="25"/>
      <c r="G234" s="25"/>
      <c r="H234" s="26"/>
      <c r="I234" s="25"/>
      <c r="J234" s="25"/>
      <c r="K234" s="25"/>
      <c r="L234" s="25"/>
      <c r="M234" s="25"/>
      <c r="N234" s="25"/>
      <c r="O234" s="25"/>
      <c r="T234" s="10"/>
      <c r="U234" s="12"/>
    </row>
    <row r="235" spans="1:21" ht="15" hidden="1">
      <c r="A235" s="30">
        <v>3234</v>
      </c>
      <c r="B235" s="31" t="s">
        <v>24</v>
      </c>
      <c r="C235" s="83">
        <f t="shared" si="12"/>
        <v>0</v>
      </c>
      <c r="D235" s="25"/>
      <c r="E235" s="25"/>
      <c r="F235" s="25"/>
      <c r="G235" s="25"/>
      <c r="H235" s="26"/>
      <c r="I235" s="25"/>
      <c r="J235" s="25"/>
      <c r="K235" s="25"/>
      <c r="L235" s="25"/>
      <c r="M235" s="25"/>
      <c r="N235" s="25"/>
      <c r="O235" s="25"/>
      <c r="T235" s="10"/>
      <c r="U235" s="12"/>
    </row>
    <row r="236" spans="1:21" ht="15" hidden="1">
      <c r="A236" s="30">
        <v>3235</v>
      </c>
      <c r="B236" s="31" t="s">
        <v>25</v>
      </c>
      <c r="C236" s="83">
        <f t="shared" si="12"/>
        <v>0</v>
      </c>
      <c r="D236" s="25"/>
      <c r="E236" s="25"/>
      <c r="F236" s="25"/>
      <c r="G236" s="25"/>
      <c r="H236" s="26"/>
      <c r="I236" s="25"/>
      <c r="J236" s="25"/>
      <c r="K236" s="25"/>
      <c r="L236" s="25"/>
      <c r="M236" s="25"/>
      <c r="N236" s="25"/>
      <c r="O236" s="25"/>
      <c r="T236" s="10"/>
      <c r="U236" s="12"/>
    </row>
    <row r="237" spans="1:21" ht="15" hidden="1">
      <c r="A237" s="30">
        <v>3236</v>
      </c>
      <c r="B237" s="31" t="s">
        <v>26</v>
      </c>
      <c r="C237" s="83">
        <v>0</v>
      </c>
      <c r="D237" s="25"/>
      <c r="E237" s="25"/>
      <c r="F237" s="25"/>
      <c r="G237" s="25"/>
      <c r="H237" s="26"/>
      <c r="I237" s="25"/>
      <c r="J237" s="25"/>
      <c r="K237" s="25"/>
      <c r="L237" s="25"/>
      <c r="M237" s="25">
        <v>0</v>
      </c>
      <c r="N237" s="25"/>
      <c r="O237" s="25"/>
      <c r="T237" s="10"/>
      <c r="U237" s="12"/>
    </row>
    <row r="238" spans="1:21" ht="15" hidden="1">
      <c r="A238" s="30">
        <v>3237</v>
      </c>
      <c r="B238" s="31" t="s">
        <v>27</v>
      </c>
      <c r="C238" s="83">
        <f>D238+M238</f>
        <v>159.27</v>
      </c>
      <c r="D238" s="25"/>
      <c r="E238" s="25"/>
      <c r="F238" s="25"/>
      <c r="G238" s="25"/>
      <c r="H238" s="25"/>
      <c r="I238" s="25">
        <v>0</v>
      </c>
      <c r="J238" s="25"/>
      <c r="K238" s="25"/>
      <c r="L238" s="25"/>
      <c r="M238" s="25">
        <v>159.27</v>
      </c>
      <c r="N238" s="25"/>
      <c r="O238" s="25"/>
      <c r="T238" s="10"/>
      <c r="U238" s="12"/>
    </row>
    <row r="239" spans="1:21" ht="15" hidden="1">
      <c r="A239" s="30">
        <v>3238</v>
      </c>
      <c r="B239" s="31" t="s">
        <v>28</v>
      </c>
      <c r="C239" s="83">
        <f t="shared" si="12"/>
        <v>0</v>
      </c>
      <c r="D239" s="25"/>
      <c r="E239" s="25"/>
      <c r="F239" s="25"/>
      <c r="G239" s="25"/>
      <c r="H239" s="26"/>
      <c r="I239" s="25"/>
      <c r="J239" s="25"/>
      <c r="K239" s="25"/>
      <c r="L239" s="25"/>
      <c r="M239" s="25"/>
      <c r="N239" s="25"/>
      <c r="O239" s="25"/>
      <c r="T239" s="10"/>
      <c r="U239" s="12"/>
    </row>
    <row r="240" spans="1:21" ht="15" hidden="1">
      <c r="A240" s="30">
        <v>3239</v>
      </c>
      <c r="B240" s="31" t="s">
        <v>29</v>
      </c>
      <c r="C240" s="83">
        <f t="shared" si="12"/>
        <v>0</v>
      </c>
      <c r="D240" s="25"/>
      <c r="E240" s="25"/>
      <c r="F240" s="25"/>
      <c r="G240" s="25"/>
      <c r="H240" s="26"/>
      <c r="I240" s="25"/>
      <c r="J240" s="25"/>
      <c r="K240" s="25"/>
      <c r="L240" s="25"/>
      <c r="M240" s="25">
        <v>0</v>
      </c>
      <c r="N240" s="25"/>
      <c r="O240" s="25">
        <v>0</v>
      </c>
      <c r="T240" s="10"/>
      <c r="U240" s="12"/>
    </row>
    <row r="241" spans="1:21" ht="16.5" customHeight="1" hidden="1">
      <c r="A241" s="30">
        <v>3241</v>
      </c>
      <c r="B241" s="31" t="s">
        <v>53</v>
      </c>
      <c r="C241" s="83">
        <f t="shared" si="12"/>
        <v>0</v>
      </c>
      <c r="D241" s="25">
        <v>0</v>
      </c>
      <c r="E241" s="25"/>
      <c r="F241" s="25"/>
      <c r="G241" s="25"/>
      <c r="H241" s="26"/>
      <c r="I241" s="25"/>
      <c r="J241" s="25"/>
      <c r="K241" s="25"/>
      <c r="L241" s="25"/>
      <c r="M241" s="25"/>
      <c r="N241" s="25"/>
      <c r="O241" s="25"/>
      <c r="T241" s="10"/>
      <c r="U241" s="12"/>
    </row>
    <row r="242" spans="1:21" ht="15">
      <c r="A242" s="35"/>
      <c r="B242" s="36" t="s">
        <v>5</v>
      </c>
      <c r="C242" s="27">
        <f>C217+C222</f>
        <v>35525</v>
      </c>
      <c r="D242" s="27">
        <f>D217+D222</f>
        <v>0</v>
      </c>
      <c r="E242" s="27">
        <f aca="true" t="shared" si="13" ref="E242:K242">E239</f>
        <v>0</v>
      </c>
      <c r="F242" s="27">
        <v>0</v>
      </c>
      <c r="G242" s="27">
        <f t="shared" si="13"/>
        <v>0</v>
      </c>
      <c r="H242" s="27">
        <f t="shared" si="13"/>
        <v>0</v>
      </c>
      <c r="I242" s="27">
        <f t="shared" si="13"/>
        <v>0</v>
      </c>
      <c r="J242" s="27">
        <f>J217+J222</f>
        <v>0</v>
      </c>
      <c r="K242" s="27">
        <f t="shared" si="13"/>
        <v>0</v>
      </c>
      <c r="L242" s="27">
        <f>L239</f>
        <v>0</v>
      </c>
      <c r="M242" s="27">
        <f>M217+M222</f>
        <v>35525</v>
      </c>
      <c r="N242" s="27">
        <v>0</v>
      </c>
      <c r="O242" s="27">
        <v>0</v>
      </c>
      <c r="P242" s="214" t="e">
        <f>P213+P236+#REF!+P239</f>
        <v>#REF!</v>
      </c>
      <c r="Q242" s="71"/>
      <c r="R242" s="72">
        <v>0</v>
      </c>
      <c r="S242" s="72">
        <f>S217+S222</f>
        <v>35525</v>
      </c>
      <c r="T242" s="72">
        <f>S242</f>
        <v>35525</v>
      </c>
      <c r="U242" s="10"/>
    </row>
    <row r="243" spans="1:21" ht="15">
      <c r="A243" s="42"/>
      <c r="B243" s="88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89"/>
      <c r="Q243" s="71"/>
      <c r="R243" s="10"/>
      <c r="S243" s="12"/>
      <c r="T243" s="10"/>
      <c r="U243" s="10"/>
    </row>
    <row r="244" spans="1:21" ht="15">
      <c r="A244" s="42"/>
      <c r="B244" s="88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89"/>
      <c r="Q244" s="71"/>
      <c r="R244" s="10"/>
      <c r="S244" s="12"/>
      <c r="T244" s="10"/>
      <c r="U244" s="10"/>
    </row>
    <row r="245" spans="1:21" ht="15">
      <c r="A245" s="135" t="s">
        <v>190</v>
      </c>
      <c r="B245" s="136"/>
      <c r="C245" s="136"/>
      <c r="D245" s="56"/>
      <c r="E245" s="160"/>
      <c r="F245" s="13"/>
      <c r="G245" s="13"/>
      <c r="H245" s="13"/>
      <c r="I245" s="13"/>
      <c r="T245" s="58"/>
      <c r="U245" s="12"/>
    </row>
    <row r="246" spans="1:21" ht="15">
      <c r="A246" s="42"/>
      <c r="B246" s="88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89"/>
      <c r="Q246" s="71"/>
      <c r="R246" s="10"/>
      <c r="S246" s="12"/>
      <c r="T246" s="10"/>
      <c r="U246" s="10"/>
    </row>
    <row r="247" spans="1:21" ht="60">
      <c r="A247" s="37" t="s">
        <v>9</v>
      </c>
      <c r="B247" s="37" t="s">
        <v>4</v>
      </c>
      <c r="C247" s="24" t="s">
        <v>159</v>
      </c>
      <c r="D247" s="24" t="s">
        <v>189</v>
      </c>
      <c r="E247" s="24" t="s">
        <v>1</v>
      </c>
      <c r="F247" s="24" t="s">
        <v>61</v>
      </c>
      <c r="G247" s="24" t="s">
        <v>57</v>
      </c>
      <c r="H247" s="24" t="s">
        <v>56</v>
      </c>
      <c r="I247" s="24" t="s">
        <v>55</v>
      </c>
      <c r="J247" s="24" t="s">
        <v>48</v>
      </c>
      <c r="K247" s="24" t="s">
        <v>65</v>
      </c>
      <c r="L247" s="24" t="s">
        <v>113</v>
      </c>
      <c r="M247" s="24" t="s">
        <v>192</v>
      </c>
      <c r="N247" s="24" t="s">
        <v>58</v>
      </c>
      <c r="O247" s="28" t="s">
        <v>64</v>
      </c>
      <c r="P247" s="38"/>
      <c r="Q247" s="38"/>
      <c r="R247" s="24" t="s">
        <v>83</v>
      </c>
      <c r="S247" s="28" t="s">
        <v>144</v>
      </c>
      <c r="T247" s="28" t="s">
        <v>160</v>
      </c>
      <c r="U247" s="10"/>
    </row>
    <row r="248" spans="1:21" ht="15">
      <c r="A248" s="65">
        <v>31</v>
      </c>
      <c r="B248" s="65" t="s">
        <v>37</v>
      </c>
      <c r="C248" s="83">
        <f>M248</f>
        <v>13988</v>
      </c>
      <c r="D248" s="83"/>
      <c r="E248" s="83">
        <f>SUM(E249:E251)</f>
        <v>0</v>
      </c>
      <c r="F248" s="83">
        <f>SUM(F249:F251)</f>
        <v>0</v>
      </c>
      <c r="G248" s="83"/>
      <c r="H248" s="83"/>
      <c r="I248" s="83">
        <f>SUM(I249:I251)</f>
        <v>0</v>
      </c>
      <c r="J248" s="83"/>
      <c r="K248" s="83">
        <f>SUM(K249:K251)</f>
        <v>0</v>
      </c>
      <c r="L248" s="83">
        <f>SUM(L249:L251)</f>
        <v>0</v>
      </c>
      <c r="M248" s="83">
        <v>13988</v>
      </c>
      <c r="N248" s="83">
        <f>SUM(N249:N251)</f>
        <v>0</v>
      </c>
      <c r="O248" s="215">
        <f>SUM(O249:O251)</f>
        <v>0</v>
      </c>
      <c r="P248" s="16"/>
      <c r="Q248" s="16"/>
      <c r="R248" s="16"/>
      <c r="S248" s="16">
        <f>C248</f>
        <v>13988</v>
      </c>
      <c r="T248" s="10">
        <f>S248</f>
        <v>13988</v>
      </c>
      <c r="U248" s="10"/>
    </row>
    <row r="249" spans="1:21" ht="15">
      <c r="A249" s="225">
        <v>32</v>
      </c>
      <c r="B249" s="226" t="s">
        <v>12</v>
      </c>
      <c r="C249" s="41">
        <f>M249</f>
        <v>1346</v>
      </c>
      <c r="D249" s="41"/>
      <c r="E249" s="41"/>
      <c r="F249" s="41"/>
      <c r="G249" s="41"/>
      <c r="H249" s="41"/>
      <c r="I249" s="41"/>
      <c r="J249" s="41"/>
      <c r="K249" s="41"/>
      <c r="L249" s="41"/>
      <c r="M249" s="41">
        <v>1346</v>
      </c>
      <c r="N249" s="41"/>
      <c r="O249" s="41"/>
      <c r="P249" s="89"/>
      <c r="Q249" s="71"/>
      <c r="R249" s="10"/>
      <c r="S249" s="10">
        <f>C249</f>
        <v>1346</v>
      </c>
      <c r="T249" s="10">
        <f>C249</f>
        <v>1346</v>
      </c>
      <c r="U249" s="10"/>
    </row>
    <row r="250" spans="1:21" ht="15">
      <c r="A250" s="35"/>
      <c r="B250" s="228" t="s">
        <v>191</v>
      </c>
      <c r="C250" s="27">
        <f>C248+C249</f>
        <v>15334</v>
      </c>
      <c r="D250" s="27">
        <f>D248+D249</f>
        <v>0</v>
      </c>
      <c r="E250" s="27"/>
      <c r="F250" s="27"/>
      <c r="G250" s="27"/>
      <c r="H250" s="27"/>
      <c r="I250" s="27"/>
      <c r="J250" s="27"/>
      <c r="K250" s="27"/>
      <c r="L250" s="27"/>
      <c r="M250" s="27">
        <f>M248+M249</f>
        <v>15334</v>
      </c>
      <c r="N250" s="27"/>
      <c r="O250" s="27"/>
      <c r="P250" s="214"/>
      <c r="Q250" s="227"/>
      <c r="R250" s="72"/>
      <c r="S250" s="72">
        <f>S248+S249</f>
        <v>15334</v>
      </c>
      <c r="T250" s="72">
        <f>T248+T249</f>
        <v>15334</v>
      </c>
      <c r="U250" s="10"/>
    </row>
    <row r="251" spans="1:21" ht="15">
      <c r="A251" s="42"/>
      <c r="B251" s="88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89"/>
      <c r="Q251" s="71"/>
      <c r="R251" s="10"/>
      <c r="S251" s="12"/>
      <c r="T251" s="10"/>
      <c r="U251" s="10"/>
    </row>
    <row r="252" spans="1:21" ht="15">
      <c r="A252" s="42"/>
      <c r="B252" s="88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89"/>
      <c r="Q252" s="71"/>
      <c r="R252" s="10"/>
      <c r="S252" s="12"/>
      <c r="T252" s="10"/>
      <c r="U252" s="10"/>
    </row>
    <row r="253" spans="1:21" ht="15">
      <c r="A253" s="42"/>
      <c r="B253" s="88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89"/>
      <c r="Q253" s="71"/>
      <c r="R253" s="10"/>
      <c r="S253" s="12"/>
      <c r="T253" s="10"/>
      <c r="U253" s="10"/>
    </row>
    <row r="254" ht="14.25">
      <c r="U254" s="12"/>
    </row>
    <row r="255" ht="14.25">
      <c r="U255" s="12"/>
    </row>
    <row r="256" spans="1:21" ht="15">
      <c r="A256" s="135" t="s">
        <v>167</v>
      </c>
      <c r="B256" s="136"/>
      <c r="C256" s="136"/>
      <c r="D256" s="56"/>
      <c r="E256" s="19"/>
      <c r="F256" s="19"/>
      <c r="G256" s="19"/>
      <c r="H256" s="19"/>
      <c r="I256" s="19"/>
      <c r="K256" s="19"/>
      <c r="L256" s="19"/>
      <c r="M256" s="19"/>
      <c r="N256" s="19"/>
      <c r="O256" s="12"/>
      <c r="P256" s="12"/>
      <c r="Q256" s="12"/>
      <c r="R256" s="12"/>
      <c r="S256" s="12"/>
      <c r="U256" s="12"/>
    </row>
    <row r="257" spans="1:21" ht="15">
      <c r="A257" s="135" t="s">
        <v>169</v>
      </c>
      <c r="B257" s="136"/>
      <c r="C257" s="136"/>
      <c r="D257" s="56"/>
      <c r="E257" s="19"/>
      <c r="F257" s="19"/>
      <c r="G257" s="19"/>
      <c r="H257" s="19"/>
      <c r="I257" s="19"/>
      <c r="K257" s="19"/>
      <c r="L257" s="19"/>
      <c r="M257" s="19"/>
      <c r="N257" s="19"/>
      <c r="O257" s="139"/>
      <c r="P257" s="12"/>
      <c r="Q257" s="12"/>
      <c r="R257" s="12"/>
      <c r="S257" s="12"/>
      <c r="T257" s="12"/>
      <c r="U257" s="12"/>
    </row>
    <row r="258" spans="1:21" ht="15">
      <c r="A258" s="135"/>
      <c r="B258" s="136"/>
      <c r="C258" s="136"/>
      <c r="D258" s="56"/>
      <c r="E258" s="19"/>
      <c r="F258" s="19"/>
      <c r="G258" s="19"/>
      <c r="H258" s="19"/>
      <c r="I258" s="19"/>
      <c r="K258" s="19"/>
      <c r="L258" s="19"/>
      <c r="M258" s="19"/>
      <c r="N258" s="19"/>
      <c r="O258" s="14"/>
      <c r="P258" s="84"/>
      <c r="Q258" s="84"/>
      <c r="R258" s="84"/>
      <c r="S258" s="84"/>
      <c r="T258" s="12"/>
      <c r="U258" s="12"/>
    </row>
    <row r="259" spans="1:21" ht="60">
      <c r="A259" s="37" t="s">
        <v>9</v>
      </c>
      <c r="B259" s="37" t="s">
        <v>4</v>
      </c>
      <c r="C259" s="24" t="s">
        <v>159</v>
      </c>
      <c r="D259" s="24" t="s">
        <v>122</v>
      </c>
      <c r="E259" s="24" t="s">
        <v>1</v>
      </c>
      <c r="F259" s="24" t="s">
        <v>61</v>
      </c>
      <c r="G259" s="24" t="s">
        <v>57</v>
      </c>
      <c r="H259" s="24" t="s">
        <v>56</v>
      </c>
      <c r="I259" s="24" t="s">
        <v>55</v>
      </c>
      <c r="J259" s="24" t="s">
        <v>48</v>
      </c>
      <c r="K259" s="24" t="s">
        <v>65</v>
      </c>
      <c r="L259" s="24" t="s">
        <v>113</v>
      </c>
      <c r="M259" s="24" t="s">
        <v>120</v>
      </c>
      <c r="N259" s="24" t="s">
        <v>58</v>
      </c>
      <c r="O259" s="69" t="s">
        <v>64</v>
      </c>
      <c r="P259" s="84"/>
      <c r="Q259" s="84"/>
      <c r="R259" s="134" t="s">
        <v>83</v>
      </c>
      <c r="S259" s="132" t="s">
        <v>139</v>
      </c>
      <c r="T259" s="166" t="s">
        <v>145</v>
      </c>
      <c r="U259" s="12"/>
    </row>
    <row r="260" spans="1:21" ht="15">
      <c r="A260" s="65">
        <v>31</v>
      </c>
      <c r="B260" s="65" t="s">
        <v>37</v>
      </c>
      <c r="C260" s="83">
        <f>SUM(C261:C266)</f>
        <v>1203132.2599999998</v>
      </c>
      <c r="D260" s="83"/>
      <c r="E260" s="83"/>
      <c r="F260" s="83"/>
      <c r="G260" s="83"/>
      <c r="H260" s="83"/>
      <c r="I260" s="83"/>
      <c r="J260" s="83">
        <f>J261+J262+J263+J264+J265+J266</f>
        <v>1203132.2599999998</v>
      </c>
      <c r="K260" s="83"/>
      <c r="L260" s="83"/>
      <c r="M260" s="83"/>
      <c r="N260" s="83"/>
      <c r="P260" s="137"/>
      <c r="Q260" s="149"/>
      <c r="R260" s="149"/>
      <c r="S260" s="137"/>
      <c r="U260" s="12"/>
    </row>
    <row r="261" spans="1:21" ht="15" customHeight="1" hidden="1">
      <c r="A261" s="30">
        <v>3111</v>
      </c>
      <c r="B261" s="31" t="s">
        <v>38</v>
      </c>
      <c r="C261" s="83">
        <f aca="true" t="shared" si="14" ref="C261:C267">J261</f>
        <v>942331.94</v>
      </c>
      <c r="D261" s="25"/>
      <c r="E261" s="25"/>
      <c r="F261" s="25"/>
      <c r="G261" s="25"/>
      <c r="H261" s="25"/>
      <c r="I261" s="25"/>
      <c r="J261" s="25">
        <v>942331.94</v>
      </c>
      <c r="K261" s="25"/>
      <c r="L261" s="25"/>
      <c r="M261" s="25"/>
      <c r="N261" s="25"/>
      <c r="P261" s="137"/>
      <c r="Q261" s="137"/>
      <c r="R261" s="137"/>
      <c r="S261" s="137"/>
      <c r="U261" s="12"/>
    </row>
    <row r="262" spans="1:21" ht="15" customHeight="1" hidden="1">
      <c r="A262" s="30">
        <v>3113</v>
      </c>
      <c r="B262" s="31" t="s">
        <v>131</v>
      </c>
      <c r="C262" s="83">
        <f t="shared" si="14"/>
        <v>50434.67</v>
      </c>
      <c r="D262" s="25"/>
      <c r="E262" s="25"/>
      <c r="F262" s="25"/>
      <c r="G262" s="25"/>
      <c r="H262" s="25"/>
      <c r="I262" s="25"/>
      <c r="J262" s="25">
        <v>50434.67</v>
      </c>
      <c r="K262" s="25"/>
      <c r="L262" s="25"/>
      <c r="M262" s="25"/>
      <c r="N262" s="25"/>
      <c r="P262" s="137"/>
      <c r="Q262" s="137"/>
      <c r="R262" s="137"/>
      <c r="S262" s="137"/>
      <c r="U262" s="12"/>
    </row>
    <row r="263" spans="1:21" ht="15" customHeight="1" hidden="1">
      <c r="A263" s="30">
        <v>3114</v>
      </c>
      <c r="B263" s="31" t="s">
        <v>132</v>
      </c>
      <c r="C263" s="83">
        <f t="shared" si="14"/>
        <v>11281.44</v>
      </c>
      <c r="D263" s="25"/>
      <c r="E263" s="25"/>
      <c r="F263" s="25"/>
      <c r="G263" s="25"/>
      <c r="H263" s="25"/>
      <c r="I263" s="25"/>
      <c r="J263" s="25">
        <v>11281.44</v>
      </c>
      <c r="K263" s="25"/>
      <c r="L263" s="25"/>
      <c r="M263" s="25"/>
      <c r="N263" s="25"/>
      <c r="P263" s="137"/>
      <c r="Q263" s="137"/>
      <c r="R263" s="137"/>
      <c r="S263" s="137"/>
      <c r="U263" s="12"/>
    </row>
    <row r="264" spans="1:21" ht="15" customHeight="1" hidden="1">
      <c r="A264" s="30">
        <v>3121</v>
      </c>
      <c r="B264" s="32" t="s">
        <v>39</v>
      </c>
      <c r="C264" s="83">
        <f t="shared" si="14"/>
        <v>39816.84</v>
      </c>
      <c r="D264" s="25"/>
      <c r="E264" s="25"/>
      <c r="F264" s="25"/>
      <c r="G264" s="25"/>
      <c r="H264" s="25"/>
      <c r="I264" s="25"/>
      <c r="J264" s="25">
        <v>39816.84</v>
      </c>
      <c r="K264" s="25"/>
      <c r="L264" s="25"/>
      <c r="M264" s="25"/>
      <c r="N264" s="25"/>
      <c r="P264" s="137"/>
      <c r="Q264" s="137"/>
      <c r="R264" s="137"/>
      <c r="S264" s="155"/>
      <c r="T264" s="16"/>
      <c r="U264" s="12"/>
    </row>
    <row r="265" spans="1:21" ht="15" customHeight="1" hidden="1">
      <c r="A265" s="30">
        <v>3132</v>
      </c>
      <c r="B265" s="31" t="s">
        <v>40</v>
      </c>
      <c r="C265" s="83">
        <f t="shared" si="14"/>
        <v>159267.37</v>
      </c>
      <c r="D265" s="25"/>
      <c r="E265" s="25"/>
      <c r="F265" s="25"/>
      <c r="G265" s="25"/>
      <c r="H265" s="25"/>
      <c r="I265" s="25"/>
      <c r="J265" s="25">
        <v>159267.37</v>
      </c>
      <c r="K265" s="25"/>
      <c r="L265" s="25"/>
      <c r="M265" s="25"/>
      <c r="N265" s="25"/>
      <c r="P265" s="137"/>
      <c r="Q265" s="137"/>
      <c r="R265" s="137"/>
      <c r="S265" s="155"/>
      <c r="U265" s="12"/>
    </row>
    <row r="266" spans="1:21" ht="15" customHeight="1" hidden="1">
      <c r="A266" s="30">
        <v>3133</v>
      </c>
      <c r="B266" s="32" t="s">
        <v>41</v>
      </c>
      <c r="C266" s="83">
        <f t="shared" si="14"/>
        <v>0</v>
      </c>
      <c r="D266" s="25"/>
      <c r="E266" s="25"/>
      <c r="F266" s="25"/>
      <c r="G266" s="25"/>
      <c r="H266" s="25"/>
      <c r="I266" s="25"/>
      <c r="J266" s="25">
        <v>0</v>
      </c>
      <c r="K266" s="25"/>
      <c r="L266" s="25"/>
      <c r="M266" s="25"/>
      <c r="N266" s="25"/>
      <c r="P266" s="137"/>
      <c r="Q266" s="137"/>
      <c r="R266" s="137"/>
      <c r="S266" s="137"/>
      <c r="U266" s="12"/>
    </row>
    <row r="267" spans="1:21" ht="15">
      <c r="A267" s="33">
        <v>32</v>
      </c>
      <c r="B267" s="34" t="s">
        <v>12</v>
      </c>
      <c r="C267" s="83">
        <f t="shared" si="14"/>
        <v>32517.09</v>
      </c>
      <c r="D267" s="26"/>
      <c r="E267" s="26"/>
      <c r="F267" s="26"/>
      <c r="G267" s="26"/>
      <c r="H267" s="26"/>
      <c r="I267" s="26"/>
      <c r="J267" s="26">
        <f>J269+J270</f>
        <v>32517.09</v>
      </c>
      <c r="K267" s="26"/>
      <c r="L267" s="26"/>
      <c r="M267" s="26"/>
      <c r="N267" s="26"/>
      <c r="P267" s="137"/>
      <c r="Q267" s="137"/>
      <c r="R267" s="137"/>
      <c r="S267" s="137"/>
      <c r="U267" s="12"/>
    </row>
    <row r="268" spans="1:21" ht="15" customHeight="1" hidden="1">
      <c r="A268" s="30">
        <v>3211</v>
      </c>
      <c r="B268" s="31" t="s">
        <v>13</v>
      </c>
      <c r="C268" s="83">
        <f>J268</f>
        <v>0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P268" s="137"/>
      <c r="Q268" s="137"/>
      <c r="R268" s="137"/>
      <c r="S268" s="137"/>
      <c r="U268" s="12"/>
    </row>
    <row r="269" spans="1:21" ht="15" customHeight="1" hidden="1">
      <c r="A269" s="30">
        <v>3212</v>
      </c>
      <c r="B269" s="31" t="s">
        <v>14</v>
      </c>
      <c r="C269" s="83">
        <f>J269</f>
        <v>27871.79</v>
      </c>
      <c r="D269" s="25"/>
      <c r="E269" s="25"/>
      <c r="F269" s="25"/>
      <c r="G269" s="25"/>
      <c r="H269" s="25"/>
      <c r="I269" s="25"/>
      <c r="J269" s="25">
        <v>27871.79</v>
      </c>
      <c r="K269" s="25"/>
      <c r="L269" s="25"/>
      <c r="M269" s="25"/>
      <c r="N269" s="25"/>
      <c r="P269" s="137"/>
      <c r="Q269" s="137"/>
      <c r="R269" s="137"/>
      <c r="S269" s="137"/>
      <c r="T269" s="59"/>
      <c r="U269" s="12"/>
    </row>
    <row r="270" spans="1:21" ht="15" customHeight="1" hidden="1">
      <c r="A270" s="30">
        <v>3295</v>
      </c>
      <c r="B270" s="31" t="s">
        <v>133</v>
      </c>
      <c r="C270" s="83">
        <f>J270</f>
        <v>4645.3</v>
      </c>
      <c r="D270" s="25"/>
      <c r="E270" s="25"/>
      <c r="F270" s="25"/>
      <c r="G270" s="25"/>
      <c r="H270" s="25"/>
      <c r="I270" s="25"/>
      <c r="J270" s="25">
        <v>4645.3</v>
      </c>
      <c r="K270" s="25"/>
      <c r="L270" s="25"/>
      <c r="M270" s="25"/>
      <c r="N270" s="25"/>
      <c r="P270" s="137"/>
      <c r="Q270" s="137"/>
      <c r="R270" s="137"/>
      <c r="S270" s="156"/>
      <c r="T270" s="10"/>
      <c r="U270" s="12"/>
    </row>
    <row r="271" spans="1:21" ht="15" customHeight="1" hidden="1">
      <c r="A271" s="30">
        <v>3299</v>
      </c>
      <c r="B271" s="31" t="s">
        <v>34</v>
      </c>
      <c r="C271" s="83">
        <f>J271</f>
        <v>0</v>
      </c>
      <c r="D271" s="26"/>
      <c r="E271" s="26"/>
      <c r="F271" s="25"/>
      <c r="G271" s="26"/>
      <c r="H271" s="26"/>
      <c r="I271" s="26"/>
      <c r="J271" s="26"/>
      <c r="K271" s="26"/>
      <c r="L271" s="26"/>
      <c r="M271" s="26"/>
      <c r="N271" s="26"/>
      <c r="P271" s="137"/>
      <c r="Q271" s="137"/>
      <c r="R271" s="137"/>
      <c r="S271" s="137"/>
      <c r="U271" s="12"/>
    </row>
    <row r="272" spans="1:21" ht="15">
      <c r="A272" s="35"/>
      <c r="B272" s="36" t="s">
        <v>5</v>
      </c>
      <c r="C272" s="27">
        <f>C260+C267</f>
        <v>1235649.3499999999</v>
      </c>
      <c r="D272" s="27"/>
      <c r="E272" s="27"/>
      <c r="F272" s="27"/>
      <c r="G272" s="27"/>
      <c r="H272" s="27"/>
      <c r="I272" s="27"/>
      <c r="J272" s="27">
        <f>J260+J267</f>
        <v>1235649.3499999999</v>
      </c>
      <c r="K272" s="27"/>
      <c r="L272" s="27"/>
      <c r="M272" s="27"/>
      <c r="N272" s="27"/>
      <c r="O272" s="38"/>
      <c r="P272" s="158"/>
      <c r="Q272" s="133"/>
      <c r="R272" s="133"/>
      <c r="S272" s="164"/>
      <c r="T272" s="167"/>
      <c r="U272" s="12"/>
    </row>
    <row r="273" spans="3:21" ht="14.25">
      <c r="C273" s="137"/>
      <c r="D273" s="165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2"/>
      <c r="U273" s="12"/>
    </row>
    <row r="274" spans="20:21" ht="14.25">
      <c r="T274" s="12"/>
      <c r="U274" s="12"/>
    </row>
    <row r="275" spans="1:21" ht="15">
      <c r="A275" s="40"/>
      <c r="B275" s="29" t="s">
        <v>6</v>
      </c>
      <c r="C275" s="27">
        <f>C87+C134+C192+C208+C242+C272+C250</f>
        <v>1836525.368976707</v>
      </c>
      <c r="D275" s="27">
        <v>156482</v>
      </c>
      <c r="E275" s="27">
        <f>E192+E134+E87+E208</f>
        <v>2654.46</v>
      </c>
      <c r="F275" s="27">
        <v>167894</v>
      </c>
      <c r="G275" s="27">
        <f>G192+G134+G87+G208</f>
        <v>0</v>
      </c>
      <c r="H275" s="27">
        <f>H192+H134+H87+H208</f>
        <v>3981.68</v>
      </c>
      <c r="I275" s="27">
        <f>I192+I134+I87+I208</f>
        <v>8626.98</v>
      </c>
      <c r="J275" s="27">
        <f>J192+J208+J242+J272</f>
        <v>1288738.3499999999</v>
      </c>
      <c r="K275" s="27">
        <f>K192</f>
        <v>33579.46</v>
      </c>
      <c r="L275" s="27">
        <f>J87</f>
        <v>72534</v>
      </c>
      <c r="M275" s="27">
        <f>M242+M250</f>
        <v>50859</v>
      </c>
      <c r="N275" s="27">
        <f>L192</f>
        <v>3715.71</v>
      </c>
      <c r="O275" s="27">
        <f>M192</f>
        <v>1937</v>
      </c>
      <c r="P275" s="38" t="e">
        <f>#REF!+P193+L152+L136</f>
        <v>#REF!</v>
      </c>
      <c r="Q275" s="38"/>
      <c r="R275" s="72">
        <f>K87</f>
        <v>42205.84897670715</v>
      </c>
      <c r="S275" s="72">
        <f>R192</f>
        <v>2654.46</v>
      </c>
      <c r="T275" s="72">
        <v>1836525</v>
      </c>
      <c r="U275" s="10"/>
    </row>
    <row r="276" spans="3:21" ht="14.25">
      <c r="C276" s="137"/>
      <c r="D276" s="165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2"/>
      <c r="U276" s="12"/>
    </row>
    <row r="277" spans="20:21" ht="14.25">
      <c r="T277" s="12"/>
      <c r="U277" s="12"/>
    </row>
    <row r="278" spans="20:21" ht="14.25">
      <c r="T278" s="12"/>
      <c r="U278" s="12"/>
    </row>
    <row r="279" ht="14.25">
      <c r="T279" s="12"/>
    </row>
    <row r="280" spans="1:19" ht="15">
      <c r="A280" s="61"/>
      <c r="B280" s="62"/>
      <c r="C280" s="51"/>
      <c r="J280" s="51"/>
      <c r="K280" s="51"/>
      <c r="L280" s="51"/>
      <c r="M280" s="51"/>
      <c r="N280" s="75" t="s">
        <v>116</v>
      </c>
      <c r="O280" s="75"/>
      <c r="P280" s="82"/>
      <c r="Q280" s="82"/>
      <c r="R280" s="82"/>
      <c r="S280" s="51"/>
    </row>
    <row r="281" spans="1:19" ht="15">
      <c r="A281" s="61"/>
      <c r="B281" s="62"/>
      <c r="C281" s="51"/>
      <c r="D281" s="63"/>
      <c r="E281" s="51"/>
      <c r="F281" s="51"/>
      <c r="G281" s="51"/>
      <c r="H281" s="51"/>
      <c r="I281" s="51"/>
      <c r="J281" s="51"/>
      <c r="K281" s="51"/>
      <c r="L281" s="51"/>
      <c r="M281" s="51"/>
      <c r="N281" s="75" t="s">
        <v>117</v>
      </c>
      <c r="O281" s="75"/>
      <c r="P281" s="75"/>
      <c r="Q281" s="75"/>
      <c r="R281" s="75"/>
      <c r="S281" s="51"/>
    </row>
    <row r="282" spans="1:19" ht="14.25">
      <c r="A282" s="61"/>
      <c r="B282" s="62"/>
      <c r="C282" s="51"/>
      <c r="D282" s="63"/>
      <c r="E282" s="51"/>
      <c r="F282" s="51"/>
      <c r="G282" s="51"/>
      <c r="H282" s="51"/>
      <c r="I282" s="51"/>
      <c r="J282" s="51"/>
      <c r="K282" s="51"/>
      <c r="L282" s="51"/>
      <c r="M282" s="51"/>
      <c r="S282" s="51"/>
    </row>
    <row r="283" spans="1:19" ht="14.25">
      <c r="A283" s="61"/>
      <c r="B283" s="62"/>
      <c r="C283" s="51"/>
      <c r="D283" s="63"/>
      <c r="E283" s="51"/>
      <c r="F283" s="51"/>
      <c r="G283" s="51"/>
      <c r="H283" s="51"/>
      <c r="I283" s="51"/>
      <c r="J283" s="51"/>
      <c r="K283" s="51"/>
      <c r="L283" s="51"/>
      <c r="M283" s="51"/>
      <c r="N283" s="4" t="s">
        <v>118</v>
      </c>
      <c r="S283" s="51"/>
    </row>
    <row r="284" spans="1:19" ht="11.25" customHeight="1">
      <c r="A284" s="61"/>
      <c r="B284" s="62"/>
      <c r="C284" s="51"/>
      <c r="D284" s="63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</row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</sheetData>
  <sheetProtection/>
  <mergeCells count="18">
    <mergeCell ref="A36:C36"/>
    <mergeCell ref="A10:C10"/>
    <mergeCell ref="A1:L1"/>
    <mergeCell ref="A11:C11"/>
    <mergeCell ref="A12:C12"/>
    <mergeCell ref="A24:C24"/>
    <mergeCell ref="A13:C13"/>
    <mergeCell ref="A14:C14"/>
    <mergeCell ref="A15:C15"/>
    <mergeCell ref="A16:C16"/>
    <mergeCell ref="A17:C17"/>
    <mergeCell ref="A19:C19"/>
    <mergeCell ref="A20:C20"/>
    <mergeCell ref="A22:C22"/>
    <mergeCell ref="A23:C23"/>
    <mergeCell ref="A35:C35"/>
    <mergeCell ref="A28:C28"/>
    <mergeCell ref="A34:C3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7" r:id="rId1"/>
  <rowBreaks count="2" manualBreakCount="2">
    <brk id="51" max="255" man="1"/>
    <brk id="1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2022-09-27T11:46:45Z</cp:lastPrinted>
  <dcterms:created xsi:type="dcterms:W3CDTF">1996-10-14T23:33:28Z</dcterms:created>
  <dcterms:modified xsi:type="dcterms:W3CDTF">2023-01-13T12:24:48Z</dcterms:modified>
  <cp:category/>
  <cp:version/>
  <cp:contentType/>
  <cp:contentStatus/>
</cp:coreProperties>
</file>