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0"/>
  </bookViews>
  <sheets>
    <sheet name="FP Ril" sheetId="1" r:id="rId1"/>
    <sheet name="OPĆI DIO" sheetId="2" r:id="rId2"/>
    <sheet name="PLAN PRIHODA" sheetId="3" r:id="rId3"/>
  </sheets>
  <definedNames>
    <definedName name="_xlnm.Print_Area" localSheetId="0">'FP Ril'!$A$1:$T$157</definedName>
    <definedName name="_xlnm.Print_Titles" localSheetId="0">'FP Ril'!$2:$4</definedName>
  </definedNames>
  <calcPr fullCalcOnLoad="1"/>
</workbook>
</file>

<file path=xl/sharedStrings.xml><?xml version="1.0" encoding="utf-8"?>
<sst xmlns="http://schemas.openxmlformats.org/spreadsheetml/2006/main" count="281" uniqueCount="149">
  <si>
    <t>u kunama</t>
  </si>
  <si>
    <t>Vlastiti prihodi</t>
  </si>
  <si>
    <t>Prihodi i primici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</si>
  <si>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</si>
  <si>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</si>
  <si>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</si>
  <si>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</si>
  <si>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</si>
  <si>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</si>
  <si>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</si>
  <si>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UKUPNO A/Tpr./Kpr.</t>
  </si>
  <si>
    <t>Sveukupno KP</t>
  </si>
  <si>
    <t>Obrazac JLP(R)S FP-RiI</t>
  </si>
  <si>
    <t>Vlastiti prihodi - Prihodi ostvareni obavljanjem osnovnih i ostalih poslova vlastite djelatnosti</t>
  </si>
  <si>
    <t>Račun 
rashoda/
izdatka</t>
  </si>
  <si>
    <t>OŠ ŠIJANA</t>
  </si>
  <si>
    <t>I. DECENTRALIZIRANA SREDSTVA</t>
  </si>
  <si>
    <t>GRAD PULA</t>
  </si>
  <si>
    <t>Prihodi po posebnim propisima</t>
  </si>
  <si>
    <t>Materijalni rashodi</t>
  </si>
  <si>
    <t>Ostali nespomenuti rashodi</t>
  </si>
  <si>
    <t>Rashodi za nabavu pr.dug.im</t>
  </si>
  <si>
    <t>Plaće</t>
  </si>
  <si>
    <t>Ostali rashodi za zaposlene</t>
  </si>
  <si>
    <t>II. PRODUŽENI BORAVAK</t>
  </si>
  <si>
    <t>Knjige</t>
  </si>
  <si>
    <t>Državni proračun</t>
  </si>
  <si>
    <t>III. REDOVNI PROGRAM</t>
  </si>
  <si>
    <t>POMOĆI (decentral)</t>
  </si>
  <si>
    <t>Pomoći OPĆINE</t>
  </si>
  <si>
    <t>Pomoći ŽUPANIJA</t>
  </si>
  <si>
    <t>Prihodi za pos.namjene HZZ</t>
  </si>
  <si>
    <t>Prihodi od nefinanc. imovine</t>
  </si>
  <si>
    <t xml:space="preserve">Prihodi od </t>
  </si>
  <si>
    <t>nefinanc.imovine</t>
  </si>
  <si>
    <t>Prihodi po posebnim propisima - sufinanciranje</t>
  </si>
  <si>
    <t>materijalni rashodi</t>
  </si>
  <si>
    <t xml:space="preserve">Grad Pula </t>
  </si>
  <si>
    <t>Donacije</t>
  </si>
  <si>
    <t>POMOĆI OPĆINA LIŽNJAN        (Pb Muntić)</t>
  </si>
  <si>
    <t>DECENTRALIZACIJA</t>
  </si>
  <si>
    <t>Opći prihodi i primici-MATER.TROŠKOVI</t>
  </si>
  <si>
    <t>Opći prihodi i primici-ENERGIJA</t>
  </si>
  <si>
    <t>Opći prihodi i primici-PRIJEVOZ UČENIKA</t>
  </si>
  <si>
    <t>PRODUŽENI BORAVAK</t>
  </si>
  <si>
    <t>PB Opći prihodi i primici - GRAD PULA</t>
  </si>
  <si>
    <t>PB Prihodi od sufinanciranja</t>
  </si>
  <si>
    <t>PB tekuće pomoći iz općinskih proračuna</t>
  </si>
  <si>
    <t>REDOVAN PROGRAM</t>
  </si>
  <si>
    <t>Opći prihodi i primici (GRAD PULA)</t>
  </si>
  <si>
    <t>Prihodi po posebnim propisima-sufinanciranje</t>
  </si>
  <si>
    <t>Ostali proračuni - ŽUPANIJA</t>
  </si>
  <si>
    <t>Ostali proračuni - OPĆINE</t>
  </si>
  <si>
    <t>Ostali proračuni -POMOĆI-OPĆINA LIŽNJAN (PB Muntić)</t>
  </si>
  <si>
    <t>SOCIJALNA SKRB</t>
  </si>
  <si>
    <t>MT</t>
  </si>
  <si>
    <t>MZOŠ</t>
  </si>
  <si>
    <t>Ravnateljica:</t>
  </si>
  <si>
    <t>Pula, 43.ISTARSKE DIVIZIJE 5</t>
  </si>
  <si>
    <t>SOCIJALNI PROGRAM</t>
  </si>
  <si>
    <t>Naknade troškova zaposl.</t>
  </si>
  <si>
    <t>Rashodi za materijal i eneg</t>
  </si>
  <si>
    <t>Rashodi za usluge</t>
  </si>
  <si>
    <t>Ostali nespom.rash.posl</t>
  </si>
  <si>
    <t>Doprinosi na plaće</t>
  </si>
  <si>
    <t>Naknade troškova zaposl</t>
  </si>
  <si>
    <t>Rashodi za metrijal i energiju</t>
  </si>
  <si>
    <t>Rashodi za mater.i energiju</t>
  </si>
  <si>
    <t>Nakn osob.izvan rad.odn</t>
  </si>
  <si>
    <t>Ostali nespom.rashposl</t>
  </si>
  <si>
    <t>Postrojenja i oprema</t>
  </si>
  <si>
    <t>Rashodi za mat i energiju</t>
  </si>
  <si>
    <t>Ostali rash za zaposlene</t>
  </si>
  <si>
    <t>Naknade troškova zaposlenima</t>
  </si>
  <si>
    <t>Ostali nespom.rash posl</t>
  </si>
  <si>
    <t>Alma Tomljanović, prof.</t>
  </si>
  <si>
    <t>Opći prihodi i primici-SISTEM.PREGL.</t>
  </si>
  <si>
    <t>POMOĆNICI U NASTAVI-Zaj.do znanja II</t>
  </si>
  <si>
    <t>Socijalna skrb - grad pula</t>
  </si>
  <si>
    <t>Pomoći iz drž.pror-ŠK.SHEMA</t>
  </si>
  <si>
    <t>Prihodi od sufinanciranja</t>
  </si>
  <si>
    <t>Donacije- ZAKL.HRV ZA DJECU</t>
  </si>
  <si>
    <t>Rash.za nabavu pr.dug.im</t>
  </si>
  <si>
    <t>Građevinski objekti</t>
  </si>
  <si>
    <t>Nakn građ.i kućanstvu</t>
  </si>
  <si>
    <t>Pomoći DRŽAVA-POMOĆNICI</t>
  </si>
  <si>
    <t>Procjena 
2021.</t>
  </si>
  <si>
    <t>PROCJENA 2021.</t>
  </si>
  <si>
    <t>____________________________</t>
  </si>
  <si>
    <t>Financijski plan za 2020.godinu - Plan rashoda i izdataka</t>
  </si>
  <si>
    <t xml:space="preserve">Klasa: 400-01/19-01/02 </t>
  </si>
  <si>
    <t>Ur.br.:2168/01-55-55-19-3</t>
  </si>
  <si>
    <t>U Puli, 13.12.2019.</t>
  </si>
  <si>
    <t>Plan 
2020.</t>
  </si>
  <si>
    <t>Procjena 
2022.</t>
  </si>
  <si>
    <t>PLAN 
2020.</t>
  </si>
  <si>
    <t>PROCJENA 2022.</t>
  </si>
  <si>
    <t>Opći prihodi i primici-hitne intervencije</t>
  </si>
  <si>
    <t>Višak HZZ iz 2019</t>
  </si>
  <si>
    <t>Višak ŽUPANIJA iz 2019 (zavičajna)</t>
  </si>
  <si>
    <t>Pomoći-drž.pror pomoćnici</t>
  </si>
  <si>
    <t>,</t>
  </si>
  <si>
    <t>IV.</t>
  </si>
  <si>
    <t>V.POMOĆNICI U NASTAVI-Zaj.do znanja II</t>
  </si>
  <si>
    <t>VI.MINISTARSTVO</t>
  </si>
  <si>
    <t>Građ.objekti</t>
  </si>
  <si>
    <t>Višak 2019</t>
  </si>
  <si>
    <t>Višak 2019 HZZ</t>
  </si>
  <si>
    <t>Višak 2019 ŽUPANIJA zavičajna</t>
  </si>
  <si>
    <t>Naknade građanima</t>
  </si>
  <si>
    <t>Rash za nab nepr.dug im</t>
  </si>
  <si>
    <t>Licence</t>
  </si>
  <si>
    <t>PRIJEDLOG FINANCIJSKOG PLANA (OŠ ŠIJANA)  ZA 2020. I                                                                                                                                                PROJEKCIJA PLANA ZA  2021. I 2022. GODINU</t>
  </si>
  <si>
    <t>OPĆI DIO</t>
  </si>
  <si>
    <t>Prijedlog plana 
za 2020.</t>
  </si>
  <si>
    <t>Projekcija plana
za 2021.</t>
  </si>
  <si>
    <t>Projekcija plana 
za 2022.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</si>
  <si>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</si>
  <si>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</si>
  <si>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</si>
  <si>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</si>
  <si>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</si>
  <si>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</si>
  <si>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</si>
  <si>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</si>
  <si>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</si>
  <si>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</si>
  <si>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</si>
  <si>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</si>
  <si>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</si>
  <si>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</si>
  <si>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2020.</t>
  </si>
  <si>
    <t>Oznaka                           rač.iz                                      računskog                                         plana</t>
  </si>
  <si>
    <t>Opći prihodi i primici</t>
  </si>
  <si>
    <t>Prihodi za posebne namjene</t>
  </si>
  <si>
    <t>Pomoći</t>
  </si>
  <si>
    <t xml:space="preserve">Donacije </t>
  </si>
  <si>
    <t>Prihodi od nefinancijske imovine i nadoknade šteta s osnova osiguranja</t>
  </si>
  <si>
    <t>63414 HZZ</t>
  </si>
  <si>
    <t>66313 Zakl.Hrv za dj</t>
  </si>
  <si>
    <t>67111-pomoćnici</t>
  </si>
  <si>
    <t>67111-šk.shema</t>
  </si>
  <si>
    <t>Ukupno (po izvorima)</t>
  </si>
  <si>
    <t>Ukupno prihodi i primici za 2018.</t>
  </si>
  <si>
    <t>2021.</t>
  </si>
  <si>
    <t>63 HZZ</t>
  </si>
  <si>
    <t>66 DONACIJE</t>
  </si>
  <si>
    <t>Ukupno prihodi i primici za 2019.</t>
  </si>
  <si>
    <t>Ukupno prihodi i primici za 2020.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</si>
</sst>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_(* #,##0.000_);_(* \(#,##0.000\);_(* &quot;-&quot;??_);_(@_)"/>
    <numFmt numFmtId="186" formatCode="_(* #,##0.0_);_(* \(#,##0.0\);_(* &quot;-&quot;??_);_(@_)"/>
    <numFmt numFmtId="187" formatCode="_(* #,##0_);_(* \(#,##0\);_(* &quot;-&quot;??_);_(@_)"/>
    <numFmt numFmtId="188" formatCode="_(* #,##0.0000_);_(* \(#,##0.0000\);_(* &quot;-&quot;??_);_(@_)"/>
    <numFmt numFmtId="189" formatCode="0.0"/>
  </numFmts>
  <fonts count="6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u val="single"/>
      <sz val="14"/>
      <name val="Arial"/>
      <family val="2"/>
    </font>
    <font>
      <b/>
      <i/>
      <u val="singleAccounting"/>
      <sz val="14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u val="singleAccounting"/>
      <sz val="14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sz val="13"/>
      <color indexed="10"/>
      <name val="Arial"/>
      <family val="2"/>
    </font>
    <font>
      <u val="single"/>
      <sz val="13"/>
      <name val="Arial"/>
      <family val="2"/>
    </font>
    <font>
      <b/>
      <sz val="13"/>
      <color indexed="10"/>
      <name val="Arial"/>
      <family val="2"/>
    </font>
    <font>
      <b/>
      <u val="single"/>
      <sz val="13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9" fontId="7" fillId="0" borderId="12" xfId="45" applyFont="1" applyBorder="1" applyAlignment="1">
      <alignment wrapText="1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/>
    </xf>
    <xf numFmtId="3" fontId="11" fillId="0" borderId="13" xfId="0" applyNumberFormat="1" applyFont="1" applyBorder="1" applyAlignment="1">
      <alignment horizontal="left"/>
    </xf>
    <xf numFmtId="0" fontId="10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righ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187" fontId="9" fillId="0" borderId="18" xfId="45" applyNumberFormat="1" applyFont="1" applyBorder="1" applyAlignment="1">
      <alignment/>
    </xf>
    <xf numFmtId="187" fontId="13" fillId="0" borderId="18" xfId="45" applyNumberFormat="1" applyFont="1" applyBorder="1" applyAlignment="1">
      <alignment horizontal="right"/>
    </xf>
    <xf numFmtId="187" fontId="10" fillId="0" borderId="0" xfId="45" applyNumberFormat="1" applyFont="1" applyBorder="1" applyAlignment="1">
      <alignment/>
    </xf>
    <xf numFmtId="187" fontId="14" fillId="0" borderId="18" xfId="45" applyNumberFormat="1" applyFont="1" applyBorder="1" applyAlignment="1">
      <alignment horizontal="right"/>
    </xf>
    <xf numFmtId="187" fontId="12" fillId="0" borderId="18" xfId="45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left" vertical="center"/>
    </xf>
    <xf numFmtId="187" fontId="14" fillId="0" borderId="18" xfId="45" applyNumberFormat="1" applyFont="1" applyBorder="1" applyAlignment="1">
      <alignment/>
    </xf>
    <xf numFmtId="3" fontId="9" fillId="0" borderId="0" xfId="0" applyNumberFormat="1" applyFont="1" applyBorder="1" applyAlignment="1">
      <alignment horizontal="left" vertical="center" wrapText="1"/>
    </xf>
    <xf numFmtId="187" fontId="9" fillId="0" borderId="19" xfId="45" applyNumberFormat="1" applyFont="1" applyBorder="1" applyAlignment="1">
      <alignment/>
    </xf>
    <xf numFmtId="3" fontId="9" fillId="0" borderId="0" xfId="0" applyNumberFormat="1" applyFont="1" applyBorder="1" applyAlignment="1">
      <alignment horizontal="left" vertical="center"/>
    </xf>
    <xf numFmtId="187" fontId="14" fillId="0" borderId="19" xfId="45" applyNumberFormat="1" applyFont="1" applyBorder="1" applyAlignment="1">
      <alignment/>
    </xf>
    <xf numFmtId="187" fontId="10" fillId="0" borderId="18" xfId="45" applyNumberFormat="1" applyFont="1" applyBorder="1" applyAlignment="1">
      <alignment horizontal="right"/>
    </xf>
    <xf numFmtId="187" fontId="9" fillId="0" borderId="20" xfId="45" applyNumberFormat="1" applyFont="1" applyBorder="1" applyAlignment="1">
      <alignment/>
    </xf>
    <xf numFmtId="187" fontId="10" fillId="0" borderId="20" xfId="45" applyNumberFormat="1" applyFont="1" applyBorder="1" applyAlignment="1">
      <alignment horizontal="right"/>
    </xf>
    <xf numFmtId="187" fontId="14" fillId="0" borderId="0" xfId="45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179" fontId="10" fillId="0" borderId="12" xfId="45" applyFont="1" applyBorder="1" applyAlignment="1">
      <alignment/>
    </xf>
    <xf numFmtId="3" fontId="12" fillId="0" borderId="0" xfId="0" applyNumberFormat="1" applyFont="1" applyAlignment="1">
      <alignment/>
    </xf>
    <xf numFmtId="3" fontId="9" fillId="0" borderId="13" xfId="0" applyNumberFormat="1" applyFont="1" applyBorder="1" applyAlignment="1">
      <alignment horizontal="left"/>
    </xf>
    <xf numFmtId="3" fontId="9" fillId="0" borderId="13" xfId="0" applyNumberFormat="1" applyFont="1" applyBorder="1" applyAlignment="1">
      <alignment/>
    </xf>
    <xf numFmtId="179" fontId="9" fillId="0" borderId="13" xfId="45" applyFont="1" applyBorder="1" applyAlignment="1">
      <alignment/>
    </xf>
    <xf numFmtId="187" fontId="9" fillId="0" borderId="13" xfId="45" applyNumberFormat="1" applyFont="1" applyBorder="1" applyAlignment="1">
      <alignment/>
    </xf>
    <xf numFmtId="3" fontId="10" fillId="0" borderId="0" xfId="0" applyNumberFormat="1" applyFont="1" applyFill="1" applyBorder="1" applyAlignment="1" quotePrefix="1">
      <alignment horizontal="left"/>
    </xf>
    <xf numFmtId="3" fontId="10" fillId="0" borderId="11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 quotePrefix="1">
      <alignment horizontal="left"/>
    </xf>
    <xf numFmtId="3" fontId="9" fillId="0" borderId="0" xfId="0" applyNumberFormat="1" applyFont="1" applyBorder="1" applyAlignment="1" quotePrefix="1">
      <alignment horizontal="left"/>
    </xf>
    <xf numFmtId="3" fontId="9" fillId="0" borderId="21" xfId="0" applyNumberFormat="1" applyFont="1" applyBorder="1" applyAlignment="1" quotePrefix="1">
      <alignment horizontal="left"/>
    </xf>
    <xf numFmtId="3" fontId="10" fillId="0" borderId="0" xfId="0" applyNumberFormat="1" applyFont="1" applyAlignment="1" quotePrefix="1">
      <alignment horizontal="left"/>
    </xf>
    <xf numFmtId="3" fontId="9" fillId="0" borderId="0" xfId="0" applyNumberFormat="1" applyFont="1" applyAlignment="1" quotePrefix="1">
      <alignment horizontal="left"/>
    </xf>
    <xf numFmtId="3" fontId="10" fillId="0" borderId="22" xfId="0" applyNumberFormat="1" applyFont="1" applyBorder="1" applyAlignment="1">
      <alignment/>
    </xf>
    <xf numFmtId="3" fontId="15" fillId="0" borderId="0" xfId="0" applyNumberFormat="1" applyFont="1" applyFill="1" applyBorder="1" applyAlignment="1" quotePrefix="1">
      <alignment horizontal="left"/>
    </xf>
    <xf numFmtId="3" fontId="15" fillId="0" borderId="0" xfId="0" applyNumberFormat="1" applyFont="1" applyFill="1" applyBorder="1" applyAlignment="1">
      <alignment horizontal="left" wrapText="1"/>
    </xf>
    <xf numFmtId="3" fontId="15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15" fillId="0" borderId="22" xfId="0" applyNumberFormat="1" applyFont="1" applyBorder="1" applyAlignment="1">
      <alignment horizontal="center"/>
    </xf>
    <xf numFmtId="0" fontId="15" fillId="0" borderId="22" xfId="0" applyNumberFormat="1" applyFont="1" applyBorder="1" applyAlignment="1">
      <alignment horizontal="center" wrapText="1"/>
    </xf>
    <xf numFmtId="0" fontId="8" fillId="0" borderId="22" xfId="0" applyNumberFormat="1" applyFont="1" applyBorder="1" applyAlignment="1">
      <alignment horizontal="center" wrapText="1"/>
    </xf>
    <xf numFmtId="0" fontId="8" fillId="0" borderId="23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Border="1" applyAlignment="1" quotePrefix="1">
      <alignment horizontal="center" wrapText="1"/>
    </xf>
    <xf numFmtId="3" fontId="8" fillId="0" borderId="0" xfId="0" applyNumberFormat="1" applyFont="1" applyAlignment="1">
      <alignment wrapText="1"/>
    </xf>
    <xf numFmtId="3" fontId="15" fillId="0" borderId="0" xfId="0" applyNumberFormat="1" applyFont="1" applyAlignment="1">
      <alignment wrapText="1"/>
    </xf>
    <xf numFmtId="0" fontId="15" fillId="0" borderId="24" xfId="0" applyNumberFormat="1" applyFont="1" applyBorder="1" applyAlignment="1">
      <alignment horizontal="center" vertical="center"/>
    </xf>
    <xf numFmtId="0" fontId="15" fillId="0" borderId="24" xfId="0" applyNumberFormat="1" applyFont="1" applyBorder="1" applyAlignment="1" quotePrefix="1">
      <alignment horizontal="left" vertical="center"/>
    </xf>
    <xf numFmtId="3" fontId="15" fillId="0" borderId="24" xfId="0" applyNumberFormat="1" applyFont="1" applyBorder="1" applyAlignment="1">
      <alignment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left" vertical="center"/>
    </xf>
    <xf numFmtId="3" fontId="8" fillId="0" borderId="24" xfId="0" applyNumberFormat="1" applyFont="1" applyBorder="1" applyAlignment="1">
      <alignment vertical="center"/>
    </xf>
    <xf numFmtId="0" fontId="15" fillId="0" borderId="24" xfId="0" applyNumberFormat="1" applyFont="1" applyBorder="1" applyAlignment="1">
      <alignment horizontal="left" vertical="center"/>
    </xf>
    <xf numFmtId="0" fontId="15" fillId="0" borderId="24" xfId="0" applyNumberFormat="1" applyFont="1" applyBorder="1" applyAlignment="1">
      <alignment vertical="center"/>
    </xf>
    <xf numFmtId="0" fontId="15" fillId="0" borderId="21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 quotePrefix="1">
      <alignment horizontal="left" vertical="center"/>
    </xf>
    <xf numFmtId="3" fontId="8" fillId="0" borderId="21" xfId="0" applyNumberFormat="1" applyFont="1" applyBorder="1" applyAlignment="1">
      <alignment vertical="center"/>
    </xf>
    <xf numFmtId="3" fontId="8" fillId="0" borderId="21" xfId="0" applyNumberFormat="1" applyFont="1" applyBorder="1" applyAlignment="1" quotePrefix="1">
      <alignment horizontal="center" vertical="center"/>
    </xf>
    <xf numFmtId="3" fontId="8" fillId="0" borderId="21" xfId="0" applyNumberFormat="1" applyFont="1" applyBorder="1" applyAlignment="1" quotePrefix="1">
      <alignment horizontal="left" vertical="center"/>
    </xf>
    <xf numFmtId="0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vertical="center"/>
    </xf>
    <xf numFmtId="3" fontId="17" fillId="0" borderId="24" xfId="0" applyNumberFormat="1" applyFont="1" applyBorder="1" applyAlignment="1">
      <alignment vertical="center"/>
    </xf>
    <xf numFmtId="3" fontId="18" fillId="0" borderId="0" xfId="0" applyNumberFormat="1" applyFont="1" applyAlignment="1">
      <alignment horizontal="center"/>
    </xf>
    <xf numFmtId="3" fontId="15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vertical="center"/>
    </xf>
    <xf numFmtId="3" fontId="19" fillId="0" borderId="24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left"/>
    </xf>
    <xf numFmtId="3" fontId="15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3" fontId="20" fillId="0" borderId="0" xfId="0" applyNumberFormat="1" applyFont="1" applyAlignment="1">
      <alignment/>
    </xf>
    <xf numFmtId="0" fontId="1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 quotePrefix="1">
      <alignment horizontal="left" vertical="center"/>
    </xf>
    <xf numFmtId="3" fontId="20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horizontal="left" vertical="center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 quotePrefix="1">
      <alignment horizontal="left"/>
    </xf>
    <xf numFmtId="3" fontId="20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center" vertical="center" wrapText="1"/>
    </xf>
    <xf numFmtId="3" fontId="15" fillId="0" borderId="25" xfId="0" applyNumberFormat="1" applyFont="1" applyBorder="1" applyAlignment="1">
      <alignment vertical="center"/>
    </xf>
    <xf numFmtId="3" fontId="15" fillId="0" borderId="25" xfId="0" applyNumberFormat="1" applyFont="1" applyBorder="1" applyAlignment="1">
      <alignment/>
    </xf>
    <xf numFmtId="187" fontId="9" fillId="0" borderId="0" xfId="45" applyNumberFormat="1" applyFont="1" applyBorder="1" applyAlignment="1">
      <alignment/>
    </xf>
    <xf numFmtId="3" fontId="8" fillId="0" borderId="0" xfId="0" applyNumberFormat="1" applyFont="1" applyBorder="1" applyAlignment="1" quotePrefix="1">
      <alignment horizontal="center" vertical="center"/>
    </xf>
    <xf numFmtId="3" fontId="8" fillId="0" borderId="0" xfId="0" applyNumberFormat="1" applyFont="1" applyBorder="1" applyAlignment="1" quotePrefix="1">
      <alignment horizontal="left" vertical="center"/>
    </xf>
    <xf numFmtId="3" fontId="8" fillId="0" borderId="0" xfId="0" applyNumberFormat="1" applyFont="1" applyBorder="1" applyAlignment="1">
      <alignment horizontal="center" vertical="center" wrapText="1"/>
    </xf>
    <xf numFmtId="3" fontId="15" fillId="0" borderId="26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left" vertical="center" wrapText="1"/>
    </xf>
    <xf numFmtId="3" fontId="8" fillId="0" borderId="25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0" fontId="15" fillId="0" borderId="0" xfId="0" applyNumberFormat="1" applyFont="1" applyBorder="1" applyAlignment="1">
      <alignment horizontal="left" vertical="center"/>
    </xf>
    <xf numFmtId="187" fontId="14" fillId="0" borderId="20" xfId="45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11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vertical="center"/>
    </xf>
    <xf numFmtId="3" fontId="15" fillId="0" borderId="27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28" xfId="0" applyFont="1" applyBorder="1" applyAlignment="1" quotePrefix="1">
      <alignment horizontal="left" wrapText="1"/>
    </xf>
    <xf numFmtId="0" fontId="24" fillId="0" borderId="21" xfId="0" applyFont="1" applyBorder="1" applyAlignment="1" quotePrefix="1">
      <alignment horizontal="left" wrapText="1"/>
    </xf>
    <xf numFmtId="0" fontId="24" fillId="0" borderId="21" xfId="0" applyFont="1" applyBorder="1" applyAlignment="1" quotePrefix="1">
      <alignment horizontal="center" wrapText="1"/>
    </xf>
    <xf numFmtId="0" fontId="24" fillId="0" borderId="21" xfId="0" applyNumberFormat="1" applyFont="1" applyFill="1" applyBorder="1" applyAlignment="1" applyProtection="1" quotePrefix="1">
      <alignment horizontal="left"/>
      <protection/>
    </xf>
    <xf numFmtId="0" fontId="25" fillId="0" borderId="29" xfId="0" applyNumberFormat="1" applyFont="1" applyFill="1" applyBorder="1" applyAlignment="1" applyProtection="1">
      <alignment horizont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/>
      <protection/>
    </xf>
    <xf numFmtId="3" fontId="24" fillId="0" borderId="29" xfId="0" applyNumberFormat="1" applyFont="1" applyBorder="1" applyAlignment="1">
      <alignment horizontal="right"/>
    </xf>
    <xf numFmtId="0" fontId="5" fillId="0" borderId="28" xfId="0" applyFont="1" applyBorder="1" applyAlignment="1">
      <alignment horizontal="left"/>
    </xf>
    <xf numFmtId="3" fontId="24" fillId="0" borderId="29" xfId="0" applyNumberFormat="1" applyFont="1" applyFill="1" applyBorder="1" applyAlignment="1" applyProtection="1">
      <alignment horizontal="right" wrapText="1"/>
      <protection/>
    </xf>
    <xf numFmtId="0" fontId="27" fillId="0" borderId="21" xfId="0" applyNumberFormat="1" applyFont="1" applyFill="1" applyBorder="1" applyAlignment="1" applyProtection="1">
      <alignment wrapText="1"/>
      <protection/>
    </xf>
    <xf numFmtId="3" fontId="24" fillId="0" borderId="28" xfId="0" applyNumberFormat="1" applyFont="1" applyBorder="1" applyAlignment="1">
      <alignment horizontal="right"/>
    </xf>
    <xf numFmtId="0" fontId="24" fillId="0" borderId="21" xfId="0" applyFont="1" applyBorder="1" applyAlignment="1" quotePrefix="1">
      <alignment horizontal="left"/>
    </xf>
    <xf numFmtId="0" fontId="24" fillId="0" borderId="21" xfId="0" applyNumberFormat="1" applyFont="1" applyFill="1" applyBorder="1" applyAlignment="1" applyProtection="1">
      <alignment wrapText="1"/>
      <protection/>
    </xf>
    <xf numFmtId="0" fontId="27" fillId="0" borderId="21" xfId="0" applyNumberFormat="1" applyFont="1" applyFill="1" applyBorder="1" applyAlignment="1" applyProtection="1">
      <alignment horizontal="center" wrapText="1"/>
      <protection/>
    </xf>
    <xf numFmtId="0" fontId="23" fillId="0" borderId="29" xfId="0" applyNumberFormat="1" applyFont="1" applyFill="1" applyBorder="1" applyAlignment="1" applyProtection="1">
      <alignment/>
      <protection/>
    </xf>
    <xf numFmtId="1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" fontId="28" fillId="33" borderId="30" xfId="0" applyNumberFormat="1" applyFont="1" applyFill="1" applyBorder="1" applyAlignment="1">
      <alignment horizontal="right" vertical="top" wrapText="1"/>
    </xf>
    <xf numFmtId="1" fontId="28" fillId="33" borderId="31" xfId="0" applyNumberFormat="1" applyFont="1" applyFill="1" applyBorder="1" applyAlignment="1">
      <alignment horizontal="left" wrapText="1"/>
    </xf>
    <xf numFmtId="0" fontId="28" fillId="0" borderId="32" xfId="0" applyFont="1" applyBorder="1" applyAlignment="1">
      <alignment vertical="center" wrapText="1"/>
    </xf>
    <xf numFmtId="0" fontId="28" fillId="0" borderId="33" xfId="0" applyFont="1" applyBorder="1" applyAlignment="1">
      <alignment vertical="center" wrapText="1"/>
    </xf>
    <xf numFmtId="1" fontId="0" fillId="33" borderId="34" xfId="0" applyNumberFormat="1" applyFont="1" applyFill="1" applyBorder="1" applyAlignment="1">
      <alignment horizontal="left" wrapText="1"/>
    </xf>
    <xf numFmtId="0" fontId="28" fillId="0" borderId="34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1" fontId="0" fillId="33" borderId="35" xfId="0" applyNumberFormat="1" applyFont="1" applyFill="1" applyBorder="1" applyAlignment="1">
      <alignment horizontal="left" wrapText="1"/>
    </xf>
    <xf numFmtId="0" fontId="28" fillId="0" borderId="35" xfId="0" applyFont="1" applyBorder="1" applyAlignment="1">
      <alignment vertical="center" wrapText="1"/>
    </xf>
    <xf numFmtId="3" fontId="28" fillId="0" borderId="35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 wrapText="1"/>
    </xf>
    <xf numFmtId="1" fontId="0" fillId="0" borderId="31" xfId="0" applyNumberFormat="1" applyFont="1" applyBorder="1" applyAlignment="1">
      <alignment horizontal="left" wrapText="1"/>
    </xf>
    <xf numFmtId="3" fontId="28" fillId="0" borderId="35" xfId="0" applyNumberFormat="1" applyFont="1" applyBorder="1" applyAlignment="1">
      <alignment horizontal="center"/>
    </xf>
    <xf numFmtId="3" fontId="28" fillId="0" borderId="35" xfId="0" applyNumberFormat="1" applyFont="1" applyBorder="1" applyAlignment="1">
      <alignment horizontal="center" wrapText="1"/>
    </xf>
    <xf numFmtId="3" fontId="0" fillId="0" borderId="35" xfId="0" applyNumberFormat="1" applyFont="1" applyBorder="1" applyAlignment="1">
      <alignment horizontal="center" vertical="center" wrapText="1"/>
    </xf>
    <xf numFmtId="1" fontId="28" fillId="0" borderId="31" xfId="0" applyNumberFormat="1" applyFont="1" applyBorder="1" applyAlignment="1">
      <alignment horizontal="left" wrapText="1"/>
    </xf>
    <xf numFmtId="1" fontId="0" fillId="0" borderId="36" xfId="0" applyNumberFormat="1" applyFont="1" applyBorder="1" applyAlignment="1">
      <alignment horizontal="left" wrapText="1"/>
    </xf>
    <xf numFmtId="3" fontId="28" fillId="0" borderId="37" xfId="0" applyNumberFormat="1" applyFont="1" applyBorder="1" applyAlignment="1">
      <alignment horizontal="center"/>
    </xf>
    <xf numFmtId="1" fontId="28" fillId="0" borderId="38" xfId="0" applyNumberFormat="1" applyFont="1" applyBorder="1" applyAlignment="1">
      <alignment wrapText="1"/>
    </xf>
    <xf numFmtId="3" fontId="28" fillId="0" borderId="36" xfId="0" applyNumberFormat="1" applyFont="1" applyBorder="1" applyAlignment="1">
      <alignment/>
    </xf>
    <xf numFmtId="3" fontId="28" fillId="0" borderId="39" xfId="0" applyNumberFormat="1" applyFont="1" applyBorder="1" applyAlignment="1">
      <alignment/>
    </xf>
    <xf numFmtId="3" fontId="28" fillId="0" borderId="40" xfId="0" applyNumberFormat="1" applyFont="1" applyBorder="1" applyAlignment="1">
      <alignment/>
    </xf>
    <xf numFmtId="3" fontId="28" fillId="0" borderId="41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wrapText="1"/>
    </xf>
    <xf numFmtId="3" fontId="28" fillId="0" borderId="0" xfId="0" applyNumberFormat="1" applyFont="1" applyBorder="1" applyAlignment="1">
      <alignment horizontal="center"/>
    </xf>
    <xf numFmtId="3" fontId="22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1" fontId="28" fillId="0" borderId="30" xfId="0" applyNumberFormat="1" applyFont="1" applyFill="1" applyBorder="1" applyAlignment="1">
      <alignment horizontal="right" vertical="top" wrapText="1"/>
    </xf>
    <xf numFmtId="1" fontId="28" fillId="0" borderId="36" xfId="0" applyNumberFormat="1" applyFont="1" applyFill="1" applyBorder="1" applyAlignment="1">
      <alignment horizontal="left" wrapText="1"/>
    </xf>
    <xf numFmtId="0" fontId="28" fillId="0" borderId="42" xfId="0" applyFont="1" applyBorder="1" applyAlignment="1">
      <alignment vertical="center" wrapText="1"/>
    </xf>
    <xf numFmtId="0" fontId="28" fillId="0" borderId="43" xfId="0" applyFont="1" applyBorder="1" applyAlignment="1">
      <alignment vertical="center" wrapText="1"/>
    </xf>
    <xf numFmtId="1" fontId="0" fillId="0" borderId="30" xfId="0" applyNumberFormat="1" applyFont="1" applyBorder="1" applyAlignment="1">
      <alignment horizontal="left" wrapText="1"/>
    </xf>
    <xf numFmtId="3" fontId="0" fillId="0" borderId="32" xfId="0" applyNumberFormat="1" applyFont="1" applyBorder="1" applyAlignment="1">
      <alignment horizontal="center" vertical="center" wrapText="1"/>
    </xf>
    <xf numFmtId="3" fontId="0" fillId="0" borderId="33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 wrapText="1"/>
    </xf>
    <xf numFmtId="3" fontId="0" fillId="0" borderId="33" xfId="0" applyNumberFormat="1" applyFont="1" applyBorder="1" applyAlignment="1">
      <alignment horizontal="center" vertical="center" wrapText="1"/>
    </xf>
    <xf numFmtId="1" fontId="0" fillId="0" borderId="44" xfId="0" applyNumberFormat="1" applyFont="1" applyBorder="1" applyAlignment="1">
      <alignment horizontal="left" wrapText="1"/>
    </xf>
    <xf numFmtId="3" fontId="0" fillId="0" borderId="45" xfId="0" applyNumberFormat="1" applyFont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1" fontId="0" fillId="0" borderId="39" xfId="0" applyNumberFormat="1" applyFont="1" applyBorder="1" applyAlignment="1">
      <alignment wrapText="1"/>
    </xf>
    <xf numFmtId="3" fontId="0" fillId="0" borderId="41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3" fontId="9" fillId="0" borderId="18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3" fontId="9" fillId="0" borderId="18" xfId="0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left" vertical="center" wrapText="1"/>
    </xf>
    <xf numFmtId="3" fontId="6" fillId="0" borderId="18" xfId="0" applyNumberFormat="1" applyFont="1" applyBorder="1" applyAlignment="1">
      <alignment horizontal="left" vertical="center"/>
    </xf>
    <xf numFmtId="0" fontId="5" fillId="0" borderId="28" xfId="0" applyNumberFormat="1" applyFont="1" applyFill="1" applyBorder="1" applyAlignment="1" applyProtection="1">
      <alignment horizontal="left" wrapText="1"/>
      <protection/>
    </xf>
    <xf numFmtId="0" fontId="26" fillId="0" borderId="21" xfId="0" applyNumberFormat="1" applyFont="1" applyFill="1" applyBorder="1" applyAlignment="1" applyProtection="1">
      <alignment wrapText="1"/>
      <protection/>
    </xf>
    <xf numFmtId="0" fontId="5" fillId="0" borderId="28" xfId="0" applyNumberFormat="1" applyFont="1" applyFill="1" applyBorder="1" applyAlignment="1" applyProtection="1" quotePrefix="1">
      <alignment horizontal="left" wrapText="1"/>
      <protection/>
    </xf>
    <xf numFmtId="0" fontId="0" fillId="0" borderId="21" xfId="0" applyNumberFormat="1" applyFont="1" applyFill="1" applyBorder="1" applyAlignment="1" applyProtection="1">
      <alignment wrapText="1"/>
      <protection/>
    </xf>
    <xf numFmtId="0" fontId="5" fillId="0" borderId="28" xfId="0" applyFont="1" applyBorder="1" applyAlignment="1" quotePrefix="1">
      <alignment horizontal="left"/>
    </xf>
    <xf numFmtId="0" fontId="0" fillId="0" borderId="21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4" fillId="0" borderId="28" xfId="0" applyNumberFormat="1" applyFont="1" applyFill="1" applyBorder="1" applyAlignment="1" applyProtection="1">
      <alignment horizontal="left" wrapText="1"/>
      <protection/>
    </xf>
    <xf numFmtId="0" fontId="27" fillId="0" borderId="21" xfId="0" applyNumberFormat="1" applyFont="1" applyFill="1" applyBorder="1" applyAlignment="1" applyProtection="1">
      <alignment wrapText="1"/>
      <protection/>
    </xf>
    <xf numFmtId="0" fontId="22" fillId="0" borderId="21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3" fontId="28" fillId="0" borderId="47" xfId="0" applyNumberFormat="1" applyFont="1" applyBorder="1" applyAlignment="1">
      <alignment horizontal="center"/>
    </xf>
    <xf numFmtId="3" fontId="28" fillId="0" borderId="48" xfId="0" applyNumberFormat="1" applyFont="1" applyBorder="1" applyAlignment="1">
      <alignment horizontal="center"/>
    </xf>
    <xf numFmtId="3" fontId="28" fillId="0" borderId="49" xfId="0" applyNumberFormat="1" applyFont="1" applyBorder="1" applyAlignment="1">
      <alignment horizont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85825"/>
          <a:ext cx="12477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47625</xdr:colOff>
      <xdr:row>4</xdr:row>
      <xdr:rowOff>47625</xdr:rowOff>
    </xdr:to>
    <xdr:sp>
      <xdr:nvSpPr>
        <xdr:cNvPr id="2" name="Line 2"/>
        <xdr:cNvSpPr>
          <a:spLocks/>
        </xdr:cNvSpPr>
      </xdr:nvSpPr>
      <xdr:spPr>
        <a:xfrm>
          <a:off x="0" y="904875"/>
          <a:ext cx="476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9525</xdr:rowOff>
    </xdr:from>
    <xdr:to>
      <xdr:col>0</xdr:col>
      <xdr:colOff>1057275</xdr:colOff>
      <xdr:row>27</xdr:row>
      <xdr:rowOff>0</xdr:rowOff>
    </xdr:to>
    <xdr:sp>
      <xdr:nvSpPr>
        <xdr:cNvPr id="3" name="Line 2"/>
        <xdr:cNvSpPr>
          <a:spLocks/>
        </xdr:cNvSpPr>
      </xdr:nvSpPr>
      <xdr:spPr>
        <a:xfrm>
          <a:off x="9525" y="5734050"/>
          <a:ext cx="104775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9525</xdr:rowOff>
    </xdr:from>
    <xdr:to>
      <xdr:col>1</xdr:col>
      <xdr:colOff>0</xdr:colOff>
      <xdr:row>44</xdr:row>
      <xdr:rowOff>0</xdr:rowOff>
    </xdr:to>
    <xdr:sp>
      <xdr:nvSpPr>
        <xdr:cNvPr id="4" name="Line 1"/>
        <xdr:cNvSpPr>
          <a:spLocks/>
        </xdr:cNvSpPr>
      </xdr:nvSpPr>
      <xdr:spPr>
        <a:xfrm>
          <a:off x="19050" y="9839325"/>
          <a:ext cx="12477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9525</xdr:rowOff>
    </xdr:from>
    <xdr:to>
      <xdr:col>0</xdr:col>
      <xdr:colOff>1057275</xdr:colOff>
      <xdr:row>44</xdr:row>
      <xdr:rowOff>0</xdr:rowOff>
    </xdr:to>
    <xdr:sp>
      <xdr:nvSpPr>
        <xdr:cNvPr id="5" name="Line 2"/>
        <xdr:cNvSpPr>
          <a:spLocks/>
        </xdr:cNvSpPr>
      </xdr:nvSpPr>
      <xdr:spPr>
        <a:xfrm>
          <a:off x="9525" y="9839325"/>
          <a:ext cx="104775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6" name="Line 1"/>
        <xdr:cNvSpPr>
          <a:spLocks/>
        </xdr:cNvSpPr>
      </xdr:nvSpPr>
      <xdr:spPr>
        <a:xfrm>
          <a:off x="19050" y="885825"/>
          <a:ext cx="12477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1057275</xdr:colOff>
      <xdr:row>6</xdr:row>
      <xdr:rowOff>0</xdr:rowOff>
    </xdr:to>
    <xdr:sp>
      <xdr:nvSpPr>
        <xdr:cNvPr id="7" name="Line 2"/>
        <xdr:cNvSpPr>
          <a:spLocks/>
        </xdr:cNvSpPr>
      </xdr:nvSpPr>
      <xdr:spPr>
        <a:xfrm>
          <a:off x="9525" y="8858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9525</xdr:rowOff>
    </xdr:from>
    <xdr:to>
      <xdr:col>0</xdr:col>
      <xdr:colOff>1057275</xdr:colOff>
      <xdr:row>27</xdr:row>
      <xdr:rowOff>0</xdr:rowOff>
    </xdr:to>
    <xdr:sp>
      <xdr:nvSpPr>
        <xdr:cNvPr id="8" name="Line 2"/>
        <xdr:cNvSpPr>
          <a:spLocks/>
        </xdr:cNvSpPr>
      </xdr:nvSpPr>
      <xdr:spPr>
        <a:xfrm>
          <a:off x="9525" y="5734050"/>
          <a:ext cx="104775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9525</xdr:rowOff>
    </xdr:from>
    <xdr:to>
      <xdr:col>1</xdr:col>
      <xdr:colOff>0</xdr:colOff>
      <xdr:row>44</xdr:row>
      <xdr:rowOff>0</xdr:rowOff>
    </xdr:to>
    <xdr:sp>
      <xdr:nvSpPr>
        <xdr:cNvPr id="9" name="Line 1"/>
        <xdr:cNvSpPr>
          <a:spLocks/>
        </xdr:cNvSpPr>
      </xdr:nvSpPr>
      <xdr:spPr>
        <a:xfrm>
          <a:off x="19050" y="9839325"/>
          <a:ext cx="12477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9525</xdr:rowOff>
    </xdr:from>
    <xdr:to>
      <xdr:col>0</xdr:col>
      <xdr:colOff>1057275</xdr:colOff>
      <xdr:row>44</xdr:row>
      <xdr:rowOff>0</xdr:rowOff>
    </xdr:to>
    <xdr:sp>
      <xdr:nvSpPr>
        <xdr:cNvPr id="10" name="Line 2"/>
        <xdr:cNvSpPr>
          <a:spLocks/>
        </xdr:cNvSpPr>
      </xdr:nvSpPr>
      <xdr:spPr>
        <a:xfrm>
          <a:off x="9525" y="9839325"/>
          <a:ext cx="104775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7"/>
  <sheetViews>
    <sheetView tabSelected="1" view="pageBreakPreview" zoomScale="75" zoomScaleNormal="75" zoomScaleSheetLayoutView="75" zoomScalePageLayoutView="0" workbookViewId="0" topLeftCell="A1">
      <selection activeCell="E153" sqref="E153"/>
    </sheetView>
  </sheetViews>
  <sheetFormatPr defaultColWidth="9.140625" defaultRowHeight="12.75"/>
  <cols>
    <col min="1" max="1" width="11.28125" style="5" customWidth="1"/>
    <col min="2" max="2" width="27.8515625" style="6" customWidth="1"/>
    <col min="3" max="3" width="13.140625" style="2" customWidth="1"/>
    <col min="4" max="4" width="17.421875" style="3" customWidth="1"/>
    <col min="5" max="5" width="17.421875" style="2" customWidth="1"/>
    <col min="6" max="6" width="16.28125" style="2" customWidth="1"/>
    <col min="7" max="7" width="14.8515625" style="2" customWidth="1"/>
    <col min="8" max="8" width="14.140625" style="2" customWidth="1"/>
    <col min="9" max="9" width="11.00390625" style="2" customWidth="1"/>
    <col min="10" max="11" width="13.00390625" style="2" customWidth="1"/>
    <col min="12" max="12" width="13.57421875" style="2" customWidth="1"/>
    <col min="13" max="13" width="11.8515625" style="2" customWidth="1"/>
    <col min="14" max="14" width="15.00390625" style="2" customWidth="1"/>
    <col min="15" max="15" width="16.7109375" style="2" hidden="1" customWidth="1"/>
    <col min="16" max="16" width="16.421875" style="2" hidden="1" customWidth="1"/>
    <col min="17" max="17" width="13.00390625" style="2" customWidth="1"/>
    <col min="18" max="18" width="14.8515625" style="2" customWidth="1"/>
    <col min="19" max="19" width="12.8515625" style="2" customWidth="1"/>
    <col min="20" max="20" width="12.7109375" style="2" customWidth="1"/>
    <col min="21" max="16384" width="9.140625" style="2" customWidth="1"/>
  </cols>
  <sheetData>
    <row r="1" spans="1:17" ht="24.75" customHeight="1">
      <c r="A1" s="221" t="s">
        <v>89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17" t="s">
        <v>12</v>
      </c>
      <c r="N1" s="18"/>
      <c r="O1" s="1"/>
      <c r="P1" s="1"/>
      <c r="Q1" s="1"/>
    </row>
    <row r="2" spans="1:14" ht="18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" customHeight="1">
      <c r="A3" s="19" t="s">
        <v>15</v>
      </c>
      <c r="B3" s="20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3.25" customHeight="1">
      <c r="A4" s="19" t="s">
        <v>58</v>
      </c>
      <c r="B4" s="20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7.25" customHeight="1">
      <c r="A5" s="21" t="s">
        <v>90</v>
      </c>
      <c r="B5" s="2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8" customHeight="1">
      <c r="A6" s="21" t="s">
        <v>91</v>
      </c>
      <c r="B6" s="22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1.75" customHeight="1">
      <c r="A7" s="21" t="s">
        <v>92</v>
      </c>
      <c r="B7" s="22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38.25" customHeight="1" thickBot="1">
      <c r="A8" s="23" t="s">
        <v>2</v>
      </c>
      <c r="B8" s="24"/>
      <c r="C8" s="25"/>
      <c r="D8" s="26" t="s">
        <v>93</v>
      </c>
      <c r="E8" s="26" t="s">
        <v>86</v>
      </c>
      <c r="F8" s="26" t="s">
        <v>94</v>
      </c>
      <c r="G8" s="27"/>
      <c r="H8" s="27"/>
      <c r="I8" s="18"/>
      <c r="J8" s="18"/>
      <c r="K8" s="18"/>
      <c r="L8" s="18"/>
      <c r="M8" s="19"/>
      <c r="N8" s="20"/>
    </row>
    <row r="9" spans="1:14" ht="19.5" customHeight="1" thickTop="1">
      <c r="A9" s="8" t="s">
        <v>40</v>
      </c>
      <c r="B9" s="28"/>
      <c r="C9" s="29"/>
      <c r="D9" s="30">
        <f>D10+D11+D12+D13+D14</f>
        <v>780620</v>
      </c>
      <c r="E9" s="31">
        <f>D9</f>
        <v>780620</v>
      </c>
      <c r="F9" s="31">
        <f>E9</f>
        <v>780620</v>
      </c>
      <c r="G9" s="27"/>
      <c r="H9" s="27"/>
      <c r="I9" s="18"/>
      <c r="J9" s="18"/>
      <c r="K9" s="18"/>
      <c r="L9" s="18"/>
      <c r="M9" s="19"/>
      <c r="N9" s="20"/>
    </row>
    <row r="10" spans="1:14" ht="19.5" customHeight="1">
      <c r="A10" s="218" t="s">
        <v>97</v>
      </c>
      <c r="B10" s="218"/>
      <c r="C10" s="218"/>
      <c r="D10" s="32">
        <v>21000</v>
      </c>
      <c r="E10" s="33"/>
      <c r="F10" s="33"/>
      <c r="G10" s="27"/>
      <c r="H10" s="27"/>
      <c r="I10" s="18"/>
      <c r="J10" s="18"/>
      <c r="K10" s="18"/>
      <c r="L10" s="18"/>
      <c r="M10" s="21"/>
      <c r="N10" s="22"/>
    </row>
    <row r="11" spans="1:14" ht="20.25" customHeight="1">
      <c r="A11" s="218" t="s">
        <v>41</v>
      </c>
      <c r="B11" s="218"/>
      <c r="C11" s="218"/>
      <c r="D11" s="34">
        <v>333120</v>
      </c>
      <c r="E11" s="35"/>
      <c r="F11" s="35"/>
      <c r="G11" s="36"/>
      <c r="H11" s="36"/>
      <c r="I11" s="18"/>
      <c r="J11" s="18"/>
      <c r="K11" s="18"/>
      <c r="L11" s="18"/>
      <c r="M11" s="21"/>
      <c r="N11" s="22"/>
    </row>
    <row r="12" spans="1:14" ht="20.25" customHeight="1">
      <c r="A12" s="223" t="s">
        <v>42</v>
      </c>
      <c r="B12" s="223"/>
      <c r="C12" s="223"/>
      <c r="D12" s="34">
        <v>305000</v>
      </c>
      <c r="E12" s="35"/>
      <c r="F12" s="35"/>
      <c r="G12" s="36"/>
      <c r="H12" s="36"/>
      <c r="I12" s="18"/>
      <c r="J12" s="18"/>
      <c r="K12" s="18"/>
      <c r="L12" s="18"/>
      <c r="M12" s="21"/>
      <c r="N12" s="22"/>
    </row>
    <row r="13" spans="1:14" ht="20.25" customHeight="1">
      <c r="A13" s="223" t="s">
        <v>43</v>
      </c>
      <c r="B13" s="223"/>
      <c r="C13" s="223"/>
      <c r="D13" s="34">
        <v>110000</v>
      </c>
      <c r="E13" s="35"/>
      <c r="F13" s="35"/>
      <c r="G13" s="36"/>
      <c r="H13" s="36"/>
      <c r="I13" s="18"/>
      <c r="J13" s="18"/>
      <c r="K13" s="18"/>
      <c r="L13" s="18"/>
      <c r="M13" s="18"/>
      <c r="N13" s="18"/>
    </row>
    <row r="14" spans="1:14" ht="20.25" customHeight="1">
      <c r="A14" s="223" t="s">
        <v>76</v>
      </c>
      <c r="B14" s="223"/>
      <c r="C14" s="223"/>
      <c r="D14" s="34">
        <v>11500</v>
      </c>
      <c r="E14" s="35"/>
      <c r="F14" s="35"/>
      <c r="G14" s="36"/>
      <c r="H14" s="36"/>
      <c r="I14" s="18"/>
      <c r="J14" s="18"/>
      <c r="K14" s="18"/>
      <c r="L14" s="18"/>
      <c r="M14" s="18"/>
      <c r="N14" s="18"/>
    </row>
    <row r="15" spans="1:14" ht="20.25" customHeight="1">
      <c r="A15" s="226" t="s">
        <v>44</v>
      </c>
      <c r="B15" s="226"/>
      <c r="C15" s="226"/>
      <c r="D15" s="37">
        <f>D16+D17+D18</f>
        <v>1011000</v>
      </c>
      <c r="E15" s="38">
        <f>D15</f>
        <v>1011000</v>
      </c>
      <c r="F15" s="38">
        <f>E15</f>
        <v>1011000</v>
      </c>
      <c r="G15" s="36"/>
      <c r="H15" s="36"/>
      <c r="I15" s="18"/>
      <c r="J15" s="18"/>
      <c r="K15" s="18"/>
      <c r="L15" s="18"/>
      <c r="M15" s="18"/>
      <c r="N15" s="18"/>
    </row>
    <row r="16" spans="1:14" ht="20.25" customHeight="1">
      <c r="A16" s="218" t="s">
        <v>45</v>
      </c>
      <c r="B16" s="218"/>
      <c r="C16" s="218"/>
      <c r="D16" s="34">
        <v>470800</v>
      </c>
      <c r="E16" s="35"/>
      <c r="F16" s="35"/>
      <c r="G16" s="36"/>
      <c r="H16" s="36"/>
      <c r="I16" s="18"/>
      <c r="J16" s="18"/>
      <c r="K16" s="18"/>
      <c r="L16" s="18"/>
      <c r="M16" s="18"/>
      <c r="N16" s="18"/>
    </row>
    <row r="17" spans="1:14" ht="20.25" customHeight="1">
      <c r="A17" s="218" t="s">
        <v>46</v>
      </c>
      <c r="B17" s="218"/>
      <c r="C17" s="218"/>
      <c r="D17" s="34">
        <v>480200</v>
      </c>
      <c r="E17" s="35"/>
      <c r="F17" s="35"/>
      <c r="G17" s="36"/>
      <c r="H17" s="36"/>
      <c r="I17" s="18"/>
      <c r="J17" s="18"/>
      <c r="K17" s="18"/>
      <c r="L17" s="18"/>
      <c r="M17" s="18"/>
      <c r="N17" s="18"/>
    </row>
    <row r="18" spans="1:14" ht="20.25" customHeight="1">
      <c r="A18" s="218" t="s">
        <v>47</v>
      </c>
      <c r="B18" s="218"/>
      <c r="C18" s="218"/>
      <c r="D18" s="34">
        <v>60000</v>
      </c>
      <c r="E18" s="35"/>
      <c r="F18" s="35"/>
      <c r="G18" s="36"/>
      <c r="H18" s="36"/>
      <c r="I18" s="18"/>
      <c r="J18" s="18"/>
      <c r="K18" s="18"/>
      <c r="L18" s="18"/>
      <c r="M18" s="18"/>
      <c r="N18" s="18"/>
    </row>
    <row r="19" spans="1:14" ht="20.25" customHeight="1">
      <c r="A19" s="7" t="s">
        <v>48</v>
      </c>
      <c r="B19" s="7"/>
      <c r="C19" s="39"/>
      <c r="D19" s="40">
        <f>D20+D21+D22+D23+D24+D25+D26+D27+D28+D29+D30+D31</f>
        <v>1478500</v>
      </c>
      <c r="E19" s="38">
        <v>1351500</v>
      </c>
      <c r="F19" s="38">
        <f>E19</f>
        <v>1351500</v>
      </c>
      <c r="G19" s="36"/>
      <c r="H19" s="36"/>
      <c r="I19" s="18"/>
      <c r="J19" s="18"/>
      <c r="K19" s="18"/>
      <c r="L19" s="18"/>
      <c r="M19" s="18"/>
      <c r="N19" s="18"/>
    </row>
    <row r="20" spans="1:14" ht="19.5" customHeight="1">
      <c r="A20" s="218" t="s">
        <v>49</v>
      </c>
      <c r="B20" s="218"/>
      <c r="C20" s="218"/>
      <c r="D20" s="34">
        <v>37000</v>
      </c>
      <c r="E20" s="35"/>
      <c r="F20" s="35"/>
      <c r="G20" s="36"/>
      <c r="H20" s="36"/>
      <c r="I20" s="18"/>
      <c r="J20" s="18"/>
      <c r="K20" s="18"/>
      <c r="L20" s="18"/>
      <c r="M20" s="18"/>
      <c r="N20" s="18"/>
    </row>
    <row r="21" spans="1:14" ht="39.75" customHeight="1">
      <c r="A21" s="225" t="s">
        <v>13</v>
      </c>
      <c r="B21" s="225"/>
      <c r="C21" s="225"/>
      <c r="D21" s="42">
        <v>30000</v>
      </c>
      <c r="E21" s="38"/>
      <c r="F21" s="35"/>
      <c r="G21" s="36"/>
      <c r="H21" s="36"/>
      <c r="I21" s="18"/>
      <c r="J21" s="18"/>
      <c r="K21" s="18"/>
      <c r="L21" s="18"/>
      <c r="M21" s="18"/>
      <c r="N21" s="18"/>
    </row>
    <row r="22" spans="1:14" ht="20.25" customHeight="1">
      <c r="A22" s="224" t="s">
        <v>50</v>
      </c>
      <c r="B22" s="224"/>
      <c r="C22" s="224"/>
      <c r="D22" s="34">
        <v>510000</v>
      </c>
      <c r="E22" s="35"/>
      <c r="F22" s="35"/>
      <c r="G22" s="36"/>
      <c r="H22" s="36"/>
      <c r="I22" s="18"/>
      <c r="J22" s="18"/>
      <c r="K22" s="18"/>
      <c r="L22" s="18"/>
      <c r="M22" s="18"/>
      <c r="N22" s="18"/>
    </row>
    <row r="23" spans="1:14" ht="20.25" customHeight="1">
      <c r="A23" s="43" t="s">
        <v>31</v>
      </c>
      <c r="B23" s="43"/>
      <c r="C23" s="18"/>
      <c r="D23" s="42">
        <v>137000</v>
      </c>
      <c r="E23" s="35"/>
      <c r="F23" s="35"/>
      <c r="G23" s="36"/>
      <c r="H23" s="36"/>
      <c r="I23" s="18"/>
      <c r="J23" s="18"/>
      <c r="K23" s="18"/>
      <c r="L23" s="18"/>
      <c r="M23" s="18"/>
      <c r="N23" s="18"/>
    </row>
    <row r="24" spans="1:14" ht="20.25" customHeight="1">
      <c r="A24" s="43" t="s">
        <v>51</v>
      </c>
      <c r="B24" s="43"/>
      <c r="C24" s="18"/>
      <c r="D24" s="42">
        <v>42000</v>
      </c>
      <c r="E24" s="35"/>
      <c r="F24" s="35"/>
      <c r="G24" s="36"/>
      <c r="H24" s="36"/>
      <c r="I24" s="18"/>
      <c r="J24" s="18"/>
      <c r="K24" s="18"/>
      <c r="L24" s="18"/>
      <c r="M24" s="18"/>
      <c r="N24" s="18"/>
    </row>
    <row r="25" spans="1:14" ht="20.25" customHeight="1">
      <c r="A25" s="43" t="s">
        <v>52</v>
      </c>
      <c r="B25" s="43"/>
      <c r="C25" s="18"/>
      <c r="D25" s="42">
        <v>30000</v>
      </c>
      <c r="E25" s="35"/>
      <c r="F25" s="35"/>
      <c r="G25" s="36"/>
      <c r="H25" s="36"/>
      <c r="I25" s="18"/>
      <c r="J25" s="18"/>
      <c r="K25" s="18"/>
      <c r="L25" s="18"/>
      <c r="M25" s="18"/>
      <c r="N25" s="18"/>
    </row>
    <row r="26" spans="1:14" ht="20.25" customHeight="1">
      <c r="A26" s="220" t="s">
        <v>26</v>
      </c>
      <c r="B26" s="220"/>
      <c r="C26" s="220"/>
      <c r="D26" s="42">
        <v>302000</v>
      </c>
      <c r="E26" s="35"/>
      <c r="F26" s="35"/>
      <c r="G26" s="36"/>
      <c r="H26" s="36"/>
      <c r="I26" s="18"/>
      <c r="J26" s="18"/>
      <c r="K26" s="18"/>
      <c r="L26" s="18"/>
      <c r="M26" s="18"/>
      <c r="N26" s="18"/>
    </row>
    <row r="27" spans="1:14" ht="20.25" customHeight="1">
      <c r="A27" s="43" t="s">
        <v>53</v>
      </c>
      <c r="B27" s="43"/>
      <c r="C27" s="43"/>
      <c r="D27" s="42">
        <v>242500</v>
      </c>
      <c r="E27" s="35"/>
      <c r="F27" s="35"/>
      <c r="G27" s="36"/>
      <c r="H27" s="36"/>
      <c r="I27" s="18"/>
      <c r="J27" s="18"/>
      <c r="K27" s="18"/>
      <c r="L27" s="18"/>
      <c r="M27" s="18"/>
      <c r="N27" s="18"/>
    </row>
    <row r="28" spans="1:14" ht="30.75" customHeight="1">
      <c r="A28" s="41" t="s">
        <v>33</v>
      </c>
      <c r="B28" s="41" t="s">
        <v>34</v>
      </c>
      <c r="C28" s="18"/>
      <c r="D28" s="42">
        <v>17000</v>
      </c>
      <c r="E28" s="35"/>
      <c r="F28" s="35"/>
      <c r="G28" s="36"/>
      <c r="H28" s="36"/>
      <c r="I28" s="18"/>
      <c r="J28" s="18"/>
      <c r="K28" s="18"/>
      <c r="L28" s="18"/>
      <c r="M28" s="18"/>
      <c r="N28" s="18"/>
    </row>
    <row r="29" spans="1:14" ht="20.25" customHeight="1">
      <c r="A29" s="22" t="s">
        <v>38</v>
      </c>
      <c r="B29" s="18"/>
      <c r="C29" s="43"/>
      <c r="D29" s="42">
        <v>10000</v>
      </c>
      <c r="E29" s="35"/>
      <c r="F29" s="35"/>
      <c r="G29" s="36"/>
      <c r="H29" s="36"/>
      <c r="I29" s="18"/>
      <c r="J29" s="18"/>
      <c r="K29" s="18"/>
      <c r="L29" s="18"/>
      <c r="M29" s="18"/>
      <c r="N29" s="18"/>
    </row>
    <row r="30" spans="1:14" ht="20.25" customHeight="1">
      <c r="A30" s="22" t="s">
        <v>98</v>
      </c>
      <c r="B30" s="22"/>
      <c r="C30" s="43"/>
      <c r="D30" s="42">
        <v>114000</v>
      </c>
      <c r="E30" s="35"/>
      <c r="F30" s="35"/>
      <c r="G30" s="36"/>
      <c r="H30" s="36"/>
      <c r="I30" s="18"/>
      <c r="J30" s="18"/>
      <c r="K30" s="18"/>
      <c r="L30" s="18"/>
      <c r="M30" s="18"/>
      <c r="N30" s="18"/>
    </row>
    <row r="31" spans="1:14" ht="20.25" customHeight="1">
      <c r="A31" s="22" t="s">
        <v>99</v>
      </c>
      <c r="B31" s="22"/>
      <c r="C31" s="43"/>
      <c r="D31" s="42">
        <v>7000</v>
      </c>
      <c r="E31" s="35"/>
      <c r="F31" s="35"/>
      <c r="G31" s="36"/>
      <c r="H31" s="36"/>
      <c r="I31" s="18"/>
      <c r="J31" s="18"/>
      <c r="K31" s="18"/>
      <c r="L31" s="18"/>
      <c r="M31" s="18"/>
      <c r="N31" s="18"/>
    </row>
    <row r="32" spans="1:14" ht="23.25" customHeight="1">
      <c r="A32" s="219" t="s">
        <v>54</v>
      </c>
      <c r="B32" s="219"/>
      <c r="C32" s="219"/>
      <c r="D32" s="44">
        <f>D33+D34+D35</f>
        <v>148000</v>
      </c>
      <c r="E32" s="38">
        <f>D32</f>
        <v>148000</v>
      </c>
      <c r="F32" s="38">
        <f>E32</f>
        <v>148000</v>
      </c>
      <c r="G32" s="36"/>
      <c r="H32" s="36"/>
      <c r="I32" s="18"/>
      <c r="J32" s="18"/>
      <c r="K32" s="18"/>
      <c r="L32" s="18"/>
      <c r="M32" s="18"/>
      <c r="N32" s="18"/>
    </row>
    <row r="33" spans="1:14" ht="19.5" customHeight="1">
      <c r="A33" s="220" t="s">
        <v>78</v>
      </c>
      <c r="B33" s="220"/>
      <c r="C33" s="220"/>
      <c r="D33" s="42">
        <v>103000</v>
      </c>
      <c r="E33" s="45"/>
      <c r="F33" s="45"/>
      <c r="G33" s="36"/>
      <c r="H33" s="36"/>
      <c r="I33" s="18"/>
      <c r="J33" s="18"/>
      <c r="K33" s="18"/>
      <c r="L33" s="18"/>
      <c r="M33" s="18"/>
      <c r="N33" s="18"/>
    </row>
    <row r="34" spans="1:14" ht="21" customHeight="1">
      <c r="A34" s="220" t="s">
        <v>79</v>
      </c>
      <c r="B34" s="220"/>
      <c r="C34" s="220"/>
      <c r="D34" s="46">
        <v>45000</v>
      </c>
      <c r="E34" s="47"/>
      <c r="F34" s="47"/>
      <c r="G34" s="36"/>
      <c r="H34" s="36"/>
      <c r="I34" s="18"/>
      <c r="J34" s="18"/>
      <c r="K34" s="18"/>
      <c r="L34" s="18"/>
      <c r="M34" s="18"/>
      <c r="N34" s="18"/>
    </row>
    <row r="35" spans="1:14" ht="21" customHeight="1">
      <c r="A35" s="43" t="s">
        <v>81</v>
      </c>
      <c r="B35" s="43"/>
      <c r="C35" s="43"/>
      <c r="D35" s="129">
        <v>0</v>
      </c>
      <c r="E35" s="47"/>
      <c r="F35" s="47"/>
      <c r="G35" s="36"/>
      <c r="H35" s="36"/>
      <c r="I35" s="18"/>
      <c r="J35" s="18"/>
      <c r="K35" s="18"/>
      <c r="L35" s="18"/>
      <c r="M35" s="18"/>
      <c r="N35" s="18"/>
    </row>
    <row r="36" spans="1:14" ht="21" customHeight="1">
      <c r="A36" s="219" t="s">
        <v>77</v>
      </c>
      <c r="B36" s="219"/>
      <c r="C36" s="219"/>
      <c r="D36" s="48">
        <f>D37+D38+D39</f>
        <v>127600</v>
      </c>
      <c r="E36" s="139">
        <f>D36</f>
        <v>127600</v>
      </c>
      <c r="F36" s="139">
        <f>E36</f>
        <v>127600</v>
      </c>
      <c r="G36" s="36"/>
      <c r="H36" s="36"/>
      <c r="I36" s="18"/>
      <c r="J36" s="18"/>
      <c r="K36" s="18"/>
      <c r="L36" s="18"/>
      <c r="M36" s="18"/>
      <c r="N36" s="18"/>
    </row>
    <row r="37" spans="1:14" ht="21" customHeight="1">
      <c r="A37" s="220" t="s">
        <v>49</v>
      </c>
      <c r="B37" s="220"/>
      <c r="C37" s="220"/>
      <c r="D37" s="129">
        <v>52100</v>
      </c>
      <c r="E37" s="47"/>
      <c r="F37" s="47"/>
      <c r="G37" s="36"/>
      <c r="H37" s="36"/>
      <c r="I37" s="18"/>
      <c r="J37" s="18"/>
      <c r="K37" s="18"/>
      <c r="L37" s="18"/>
      <c r="M37" s="18"/>
      <c r="N37" s="18"/>
    </row>
    <row r="38" spans="1:14" ht="21" customHeight="1">
      <c r="A38" s="43" t="s">
        <v>80</v>
      </c>
      <c r="B38" s="43"/>
      <c r="C38" s="43"/>
      <c r="D38" s="129">
        <v>0</v>
      </c>
      <c r="E38" s="47"/>
      <c r="F38" s="47"/>
      <c r="G38" s="36"/>
      <c r="H38" s="36"/>
      <c r="I38" s="18"/>
      <c r="J38" s="18"/>
      <c r="K38" s="18"/>
      <c r="L38" s="18"/>
      <c r="M38" s="18"/>
      <c r="N38" s="18"/>
    </row>
    <row r="39" spans="1:14" ht="21" customHeight="1">
      <c r="A39" s="141" t="s">
        <v>100</v>
      </c>
      <c r="B39" s="135"/>
      <c r="C39" s="134"/>
      <c r="D39" s="129">
        <v>75500</v>
      </c>
      <c r="E39" s="47"/>
      <c r="F39" s="47"/>
      <c r="G39" s="36"/>
      <c r="H39" s="36"/>
      <c r="I39" s="18"/>
      <c r="J39" s="18"/>
      <c r="K39" s="18"/>
      <c r="L39" s="18"/>
      <c r="M39" s="18"/>
      <c r="N39" s="18"/>
    </row>
    <row r="40" spans="1:14" ht="26.25" customHeight="1">
      <c r="A40" s="13" t="s">
        <v>56</v>
      </c>
      <c r="B40" s="49"/>
      <c r="C40" s="50"/>
      <c r="D40" s="51">
        <v>7840000</v>
      </c>
      <c r="E40" s="51">
        <f>D40</f>
        <v>7840000</v>
      </c>
      <c r="F40" s="51">
        <f>E40</f>
        <v>7840000</v>
      </c>
      <c r="G40" s="36"/>
      <c r="H40" s="36"/>
      <c r="I40" s="18"/>
      <c r="J40" s="18"/>
      <c r="K40" s="18"/>
      <c r="L40" s="18"/>
      <c r="M40" s="18"/>
      <c r="N40" s="18"/>
    </row>
    <row r="41" spans="1:14" ht="18.75" thickBot="1">
      <c r="A41" s="52" t="s">
        <v>3</v>
      </c>
      <c r="B41" s="53"/>
      <c r="C41" s="54"/>
      <c r="D41" s="55">
        <f>D9+D15+D19+D32+D40+D36</f>
        <v>11385720</v>
      </c>
      <c r="E41" s="55">
        <f>E40+E32+E19+E15+E9+E36</f>
        <v>11258720</v>
      </c>
      <c r="F41" s="55">
        <f>F40+F32+F19+F15+F9+F36</f>
        <v>11258720</v>
      </c>
      <c r="G41" s="36"/>
      <c r="H41" s="36"/>
      <c r="I41" s="18"/>
      <c r="J41" s="18"/>
      <c r="K41" s="18"/>
      <c r="L41" s="18"/>
      <c r="M41" s="18"/>
      <c r="N41" s="18"/>
    </row>
    <row r="42" spans="1:14" ht="18.75" thickTop="1">
      <c r="A42" s="56" t="s">
        <v>4</v>
      </c>
      <c r="B42" s="20"/>
      <c r="C42" s="18"/>
      <c r="D42" s="57"/>
      <c r="E42" s="58"/>
      <c r="F42" s="18" t="s">
        <v>101</v>
      </c>
      <c r="G42" s="18"/>
      <c r="H42" s="18"/>
      <c r="I42" s="18"/>
      <c r="J42" s="18"/>
      <c r="K42" s="18"/>
      <c r="L42" s="18"/>
      <c r="M42" s="18"/>
      <c r="N42" s="18"/>
    </row>
    <row r="43" spans="1:14" ht="18">
      <c r="A43" s="59" t="s">
        <v>5</v>
      </c>
      <c r="B43" s="60"/>
      <c r="C43" s="60"/>
      <c r="D43" s="60"/>
      <c r="E43" s="61"/>
      <c r="F43" s="60"/>
      <c r="G43" s="60"/>
      <c r="H43" s="60"/>
      <c r="I43" s="60"/>
      <c r="J43" s="18"/>
      <c r="K43" s="60"/>
      <c r="L43" s="60"/>
      <c r="M43" s="18"/>
      <c r="N43" s="18"/>
    </row>
    <row r="44" spans="1:14" ht="18">
      <c r="A44" s="62" t="s">
        <v>6</v>
      </c>
      <c r="B44" s="63"/>
      <c r="C44" s="18"/>
      <c r="D44" s="58"/>
      <c r="E44" s="64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8">
      <c r="A45" s="62"/>
      <c r="B45" s="63"/>
      <c r="C45" s="18"/>
      <c r="D45" s="58"/>
      <c r="E45" s="58"/>
      <c r="F45" s="18"/>
      <c r="G45" s="18"/>
      <c r="H45" s="18"/>
      <c r="I45" s="18"/>
      <c r="J45" s="60"/>
      <c r="K45" s="18"/>
      <c r="L45" s="18"/>
      <c r="M45" s="18"/>
      <c r="N45" s="18"/>
    </row>
    <row r="46" spans="1:14" ht="18">
      <c r="A46" s="62"/>
      <c r="B46" s="63"/>
      <c r="C46" s="18"/>
      <c r="D46" s="58"/>
      <c r="E46" s="58"/>
      <c r="F46" s="18"/>
      <c r="G46" s="18"/>
      <c r="H46" s="18"/>
      <c r="I46" s="18"/>
      <c r="J46" s="60"/>
      <c r="K46" s="18"/>
      <c r="L46" s="18"/>
      <c r="M46" s="18"/>
      <c r="N46" s="18"/>
    </row>
    <row r="47" spans="1:14" ht="18">
      <c r="A47" s="62"/>
      <c r="B47" s="63"/>
      <c r="C47" s="18"/>
      <c r="D47" s="58"/>
      <c r="E47" s="58"/>
      <c r="F47" s="18"/>
      <c r="G47" s="18"/>
      <c r="H47" s="18"/>
      <c r="I47" s="18"/>
      <c r="J47" s="60"/>
      <c r="K47" s="18"/>
      <c r="L47" s="18"/>
      <c r="M47" s="18"/>
      <c r="N47" s="18"/>
    </row>
    <row r="48" spans="1:14" ht="18">
      <c r="A48" s="62"/>
      <c r="B48" s="63"/>
      <c r="C48" s="18"/>
      <c r="D48" s="58"/>
      <c r="E48" s="58"/>
      <c r="F48" s="18"/>
      <c r="G48" s="18"/>
      <c r="H48" s="18"/>
      <c r="I48" s="18"/>
      <c r="J48" s="60"/>
      <c r="K48" s="18"/>
      <c r="L48" s="18"/>
      <c r="M48" s="18"/>
      <c r="N48" s="18"/>
    </row>
    <row r="49" spans="1:18" ht="16.5">
      <c r="A49" s="123" t="s">
        <v>16</v>
      </c>
      <c r="B49" s="124"/>
      <c r="C49" s="124"/>
      <c r="D49" s="66"/>
      <c r="E49" s="65"/>
      <c r="F49" s="65"/>
      <c r="G49" s="65"/>
      <c r="H49" s="65"/>
      <c r="I49" s="65"/>
      <c r="J49" s="67"/>
      <c r="K49" s="65"/>
      <c r="L49" s="65"/>
      <c r="M49" s="65"/>
      <c r="N49" s="68" t="s">
        <v>0</v>
      </c>
      <c r="O49" s="67"/>
      <c r="P49" s="67"/>
      <c r="Q49" s="67"/>
      <c r="R49" s="67"/>
    </row>
    <row r="50" spans="1:18" ht="8.25" customHeight="1">
      <c r="A50" s="69"/>
      <c r="B50" s="69"/>
      <c r="C50" s="69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1"/>
      <c r="O50" s="67"/>
      <c r="P50" s="67"/>
      <c r="Q50" s="67"/>
      <c r="R50" s="67"/>
    </row>
    <row r="51" spans="1:18" ht="9.7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7"/>
      <c r="N51" s="72"/>
      <c r="O51" s="73"/>
      <c r="P51" s="73"/>
      <c r="Q51" s="67"/>
      <c r="R51" s="67"/>
    </row>
    <row r="52" spans="1:18" s="3" customFormat="1" ht="49.5">
      <c r="A52" s="74" t="s">
        <v>14</v>
      </c>
      <c r="B52" s="74" t="s">
        <v>7</v>
      </c>
      <c r="C52" s="75" t="s">
        <v>95</v>
      </c>
      <c r="D52" s="75" t="s">
        <v>17</v>
      </c>
      <c r="E52" s="75" t="s">
        <v>1</v>
      </c>
      <c r="F52" s="75" t="s">
        <v>18</v>
      </c>
      <c r="G52" s="75" t="s">
        <v>31</v>
      </c>
      <c r="H52" s="75" t="s">
        <v>30</v>
      </c>
      <c r="I52" s="75" t="s">
        <v>29</v>
      </c>
      <c r="J52" s="75" t="s">
        <v>28</v>
      </c>
      <c r="K52" s="75" t="s">
        <v>55</v>
      </c>
      <c r="L52" s="75" t="s">
        <v>32</v>
      </c>
      <c r="M52" s="76" t="s">
        <v>87</v>
      </c>
      <c r="N52" s="76" t="s">
        <v>96</v>
      </c>
      <c r="O52" s="77" t="s">
        <v>8</v>
      </c>
      <c r="P52" s="77" t="s">
        <v>9</v>
      </c>
      <c r="Q52" s="78"/>
      <c r="R52" s="79"/>
    </row>
    <row r="53" spans="1:18" ht="14.25" customHeight="1">
      <c r="A53" s="80"/>
      <c r="B53" s="81"/>
      <c r="C53" s="82"/>
      <c r="D53" s="82"/>
      <c r="E53" s="67"/>
      <c r="F53" s="82"/>
      <c r="G53" s="82"/>
      <c r="H53" s="82"/>
      <c r="I53" s="82"/>
      <c r="J53" s="82"/>
      <c r="K53" s="82"/>
      <c r="L53" s="82"/>
      <c r="M53" s="82"/>
      <c r="N53" s="82"/>
      <c r="O53" s="67">
        <v>0</v>
      </c>
      <c r="P53" s="67">
        <v>0</v>
      </c>
      <c r="Q53" s="67"/>
      <c r="R53" s="67"/>
    </row>
    <row r="54" spans="1:18" ht="14.25" customHeight="1">
      <c r="A54" s="83">
        <v>32</v>
      </c>
      <c r="B54" s="84" t="s">
        <v>19</v>
      </c>
      <c r="C54" s="85">
        <f>J54+K54</f>
        <v>780620</v>
      </c>
      <c r="D54" s="85"/>
      <c r="E54" s="85">
        <v>0</v>
      </c>
      <c r="F54" s="85">
        <f>SUM(F56:F59)</f>
        <v>0</v>
      </c>
      <c r="G54" s="85"/>
      <c r="H54" s="85"/>
      <c r="I54" s="85">
        <f>SUM(I56:I59)</f>
        <v>0</v>
      </c>
      <c r="J54" s="85">
        <f>SUM(J56:J59)</f>
        <v>447500</v>
      </c>
      <c r="K54" s="85">
        <f>K60</f>
        <v>333120</v>
      </c>
      <c r="L54" s="82">
        <f>SUM(L56:L59)</f>
        <v>0</v>
      </c>
      <c r="M54" s="85">
        <f>C54</f>
        <v>780620</v>
      </c>
      <c r="N54" s="85">
        <f>C54</f>
        <v>780620</v>
      </c>
      <c r="O54" s="67">
        <v>0</v>
      </c>
      <c r="P54" s="67">
        <v>0</v>
      </c>
      <c r="Q54" s="67"/>
      <c r="R54" s="67"/>
    </row>
    <row r="55" spans="1:18" ht="14.25" customHeight="1">
      <c r="A55" s="80">
        <v>321</v>
      </c>
      <c r="B55" s="86" t="s">
        <v>60</v>
      </c>
      <c r="C55" s="82">
        <f>K55</f>
        <v>42000</v>
      </c>
      <c r="D55" s="82"/>
      <c r="E55" s="82"/>
      <c r="F55" s="82"/>
      <c r="G55" s="82"/>
      <c r="H55" s="82"/>
      <c r="I55" s="82"/>
      <c r="J55" s="82"/>
      <c r="K55" s="82">
        <v>42000</v>
      </c>
      <c r="L55" s="82"/>
      <c r="M55" s="85"/>
      <c r="N55" s="85"/>
      <c r="O55" s="67"/>
      <c r="P55" s="67"/>
      <c r="Q55" s="67"/>
      <c r="R55" s="67"/>
    </row>
    <row r="56" spans="1:18" ht="14.25" customHeight="1">
      <c r="A56" s="80">
        <v>322</v>
      </c>
      <c r="B56" s="87" t="s">
        <v>61</v>
      </c>
      <c r="C56" s="82">
        <f>J56+K56</f>
        <v>387000</v>
      </c>
      <c r="D56" s="82"/>
      <c r="E56" s="82"/>
      <c r="F56" s="82"/>
      <c r="G56" s="82"/>
      <c r="H56" s="82"/>
      <c r="I56" s="82"/>
      <c r="J56" s="82">
        <v>305000</v>
      </c>
      <c r="K56" s="82">
        <v>82000</v>
      </c>
      <c r="L56" s="82"/>
      <c r="M56" s="82"/>
      <c r="N56" s="82"/>
      <c r="O56" s="16">
        <f>SUM(O57:O61)</f>
        <v>0</v>
      </c>
      <c r="P56" s="16">
        <f>SUM(P57:P61)</f>
        <v>0</v>
      </c>
      <c r="Q56" s="67"/>
      <c r="R56" s="16"/>
    </row>
    <row r="57" spans="1:21" ht="14.25" customHeight="1">
      <c r="A57" s="80">
        <v>323</v>
      </c>
      <c r="B57" s="87" t="s">
        <v>62</v>
      </c>
      <c r="C57" s="82">
        <f>J57+K57</f>
        <v>322320</v>
      </c>
      <c r="D57" s="82"/>
      <c r="E57" s="82"/>
      <c r="F57" s="82"/>
      <c r="G57" s="82"/>
      <c r="H57" s="82"/>
      <c r="I57" s="82"/>
      <c r="J57" s="82">
        <v>142500</v>
      </c>
      <c r="K57" s="82">
        <v>179820</v>
      </c>
      <c r="L57" s="82"/>
      <c r="M57" s="82"/>
      <c r="N57" s="82"/>
      <c r="O57" s="67">
        <v>0</v>
      </c>
      <c r="P57" s="67">
        <v>0</v>
      </c>
      <c r="Q57" s="67"/>
      <c r="R57" s="67"/>
      <c r="U57" s="4"/>
    </row>
    <row r="58" spans="1:18" ht="14.25" customHeight="1">
      <c r="A58" s="80">
        <v>329</v>
      </c>
      <c r="B58" s="87" t="s">
        <v>63</v>
      </c>
      <c r="C58" s="82">
        <f>K58</f>
        <v>29300</v>
      </c>
      <c r="D58" s="82"/>
      <c r="E58" s="82"/>
      <c r="F58" s="82"/>
      <c r="G58" s="82"/>
      <c r="H58" s="82"/>
      <c r="I58" s="82"/>
      <c r="J58" s="82"/>
      <c r="K58" s="82">
        <v>29300</v>
      </c>
      <c r="L58" s="82"/>
      <c r="M58" s="82"/>
      <c r="N58" s="82"/>
      <c r="O58" s="67"/>
      <c r="P58" s="67"/>
      <c r="Q58" s="67"/>
      <c r="R58" s="67"/>
    </row>
    <row r="59" spans="1:18" ht="14.25" customHeight="1">
      <c r="A59" s="80"/>
      <c r="B59" s="87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67"/>
      <c r="P59" s="67"/>
      <c r="Q59" s="67"/>
      <c r="R59" s="67"/>
    </row>
    <row r="60" spans="1:18" ht="14.25" customHeight="1">
      <c r="A60" s="88"/>
      <c r="B60" s="89" t="s">
        <v>10</v>
      </c>
      <c r="C60" s="90">
        <f>C54</f>
        <v>780620</v>
      </c>
      <c r="D60" s="90"/>
      <c r="E60" s="90">
        <v>0</v>
      </c>
      <c r="F60" s="90">
        <v>0</v>
      </c>
      <c r="G60" s="90">
        <v>0</v>
      </c>
      <c r="H60" s="90">
        <v>0</v>
      </c>
      <c r="I60" s="90">
        <v>0</v>
      </c>
      <c r="J60" s="90">
        <f>J54</f>
        <v>447500</v>
      </c>
      <c r="K60" s="90">
        <f>K55+K56+K58+K57</f>
        <v>333120</v>
      </c>
      <c r="L60" s="90">
        <v>0</v>
      </c>
      <c r="M60" s="90">
        <f>M54</f>
        <v>780620</v>
      </c>
      <c r="N60" s="90">
        <f>N54</f>
        <v>780620</v>
      </c>
      <c r="O60" s="67">
        <v>0</v>
      </c>
      <c r="P60" s="67">
        <v>0</v>
      </c>
      <c r="Q60" s="67"/>
      <c r="R60" s="67"/>
    </row>
    <row r="61" spans="1:18" ht="14.25" customHeight="1">
      <c r="A61" s="91"/>
      <c r="B61" s="92" t="s">
        <v>11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67">
        <v>0</v>
      </c>
      <c r="P61" s="67">
        <v>0</v>
      </c>
      <c r="Q61" s="67"/>
      <c r="R61" s="67"/>
    </row>
    <row r="62" spans="1:18" ht="16.5">
      <c r="A62" s="93"/>
      <c r="B62" s="94"/>
      <c r="C62" s="67"/>
      <c r="D62" s="79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spans="1:18" ht="16.5">
      <c r="A63" s="93"/>
      <c r="B63" s="67"/>
      <c r="C63" s="67"/>
      <c r="D63" s="67"/>
      <c r="E63" s="16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</row>
    <row r="64" spans="1:18" ht="16.5">
      <c r="A64" s="95" t="s">
        <v>24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</row>
    <row r="65" spans="1:18" ht="16.5">
      <c r="A65" s="73"/>
      <c r="B65" s="73"/>
      <c r="C65" s="73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67"/>
      <c r="P65" s="67"/>
      <c r="Q65" s="67"/>
      <c r="R65" s="67"/>
    </row>
    <row r="66" spans="1:18" ht="16.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67"/>
      <c r="N66" s="72"/>
      <c r="O66" s="67"/>
      <c r="P66" s="67"/>
      <c r="Q66" s="67"/>
      <c r="R66" s="67"/>
    </row>
    <row r="67" spans="1:18" ht="82.5">
      <c r="A67" s="74" t="s">
        <v>14</v>
      </c>
      <c r="B67" s="74" t="s">
        <v>7</v>
      </c>
      <c r="C67" s="75" t="s">
        <v>95</v>
      </c>
      <c r="D67" s="75" t="s">
        <v>17</v>
      </c>
      <c r="E67" s="75" t="s">
        <v>1</v>
      </c>
      <c r="F67" s="75" t="s">
        <v>35</v>
      </c>
      <c r="G67" s="75" t="s">
        <v>31</v>
      </c>
      <c r="H67" s="75" t="s">
        <v>30</v>
      </c>
      <c r="I67" s="75" t="s">
        <v>29</v>
      </c>
      <c r="J67" s="75" t="s">
        <v>26</v>
      </c>
      <c r="K67" s="75" t="s">
        <v>28</v>
      </c>
      <c r="L67" s="75" t="s">
        <v>32</v>
      </c>
      <c r="M67" s="76" t="s">
        <v>87</v>
      </c>
      <c r="N67" s="76" t="s">
        <v>96</v>
      </c>
      <c r="O67" s="67"/>
      <c r="P67" s="67"/>
      <c r="Q67" s="67"/>
      <c r="R67" s="67"/>
    </row>
    <row r="68" spans="1:18" ht="16.5">
      <c r="A68" s="96">
        <v>31</v>
      </c>
      <c r="B68" s="96" t="s">
        <v>22</v>
      </c>
      <c r="C68" s="97">
        <f>C69+C70+C71</f>
        <v>659000</v>
      </c>
      <c r="D68" s="97">
        <f>D69+D70+D71</f>
        <v>462100</v>
      </c>
      <c r="E68" s="97">
        <f aca="true" t="shared" si="0" ref="E68:L68">SUM(E70:E74)</f>
        <v>0</v>
      </c>
      <c r="F68" s="97">
        <f>F69+F70+F71</f>
        <v>138000</v>
      </c>
      <c r="G68" s="97"/>
      <c r="H68" s="97"/>
      <c r="I68" s="97">
        <f>I69+I70+I71</f>
        <v>58900</v>
      </c>
      <c r="J68" s="97">
        <f t="shared" si="0"/>
        <v>0</v>
      </c>
      <c r="K68" s="97">
        <f t="shared" si="0"/>
        <v>0</v>
      </c>
      <c r="L68" s="97">
        <f t="shared" si="0"/>
        <v>0</v>
      </c>
      <c r="M68" s="97">
        <f>C68</f>
        <v>659000</v>
      </c>
      <c r="N68" s="97">
        <f>M68</f>
        <v>659000</v>
      </c>
      <c r="O68" s="67"/>
      <c r="P68" s="67"/>
      <c r="Q68" s="67"/>
      <c r="R68" s="67"/>
    </row>
    <row r="69" spans="1:18" ht="16.5">
      <c r="A69" s="98">
        <v>311</v>
      </c>
      <c r="B69" s="98" t="s">
        <v>22</v>
      </c>
      <c r="C69" s="99">
        <f>D69+F69+I69</f>
        <v>535600</v>
      </c>
      <c r="D69" s="99">
        <v>372600</v>
      </c>
      <c r="E69" s="99"/>
      <c r="F69" s="99">
        <v>112500</v>
      </c>
      <c r="G69" s="99"/>
      <c r="H69" s="99"/>
      <c r="I69" s="99">
        <v>50500</v>
      </c>
      <c r="J69" s="99"/>
      <c r="K69" s="97"/>
      <c r="L69" s="97"/>
      <c r="M69" s="97"/>
      <c r="N69" s="97"/>
      <c r="O69" s="67"/>
      <c r="P69" s="67"/>
      <c r="Q69" s="67"/>
      <c r="R69" s="67"/>
    </row>
    <row r="70" spans="1:18" ht="16.5">
      <c r="A70" s="80">
        <v>312</v>
      </c>
      <c r="B70" s="87" t="s">
        <v>23</v>
      </c>
      <c r="C70" s="99">
        <f>D70+F70+I70</f>
        <v>35000</v>
      </c>
      <c r="D70" s="82">
        <v>28000</v>
      </c>
      <c r="E70" s="82"/>
      <c r="F70" s="82">
        <v>7000</v>
      </c>
      <c r="G70" s="82"/>
      <c r="H70" s="82"/>
      <c r="I70" s="82">
        <v>0</v>
      </c>
      <c r="J70" s="82"/>
      <c r="K70" s="82"/>
      <c r="L70" s="82"/>
      <c r="M70" s="82"/>
      <c r="N70" s="82"/>
      <c r="O70" s="67"/>
      <c r="P70" s="67"/>
      <c r="Q70" s="67"/>
      <c r="R70" s="67"/>
    </row>
    <row r="71" spans="1:18" ht="16.5">
      <c r="A71" s="80">
        <v>313</v>
      </c>
      <c r="B71" s="87" t="s">
        <v>64</v>
      </c>
      <c r="C71" s="99">
        <f>D71+F71+I71</f>
        <v>88400</v>
      </c>
      <c r="D71" s="82">
        <v>61500</v>
      </c>
      <c r="E71" s="100"/>
      <c r="F71" s="82">
        <v>18500</v>
      </c>
      <c r="G71" s="82"/>
      <c r="H71" s="82"/>
      <c r="I71" s="82">
        <v>8400</v>
      </c>
      <c r="J71" s="100"/>
      <c r="K71" s="82"/>
      <c r="L71" s="82"/>
      <c r="M71" s="82"/>
      <c r="N71" s="82"/>
      <c r="O71" s="67"/>
      <c r="P71" s="67"/>
      <c r="Q71" s="67"/>
      <c r="R71" s="67"/>
    </row>
    <row r="72" spans="1:18" ht="16.5">
      <c r="A72" s="83">
        <v>32</v>
      </c>
      <c r="B72" s="84" t="s">
        <v>19</v>
      </c>
      <c r="C72" s="97">
        <f>C73+C74+C75+C76</f>
        <v>339000</v>
      </c>
      <c r="D72" s="85">
        <f>D73</f>
        <v>8700</v>
      </c>
      <c r="E72" s="82"/>
      <c r="F72" s="85">
        <f>F73+F74+F75+F76</f>
        <v>329200</v>
      </c>
      <c r="G72" s="82"/>
      <c r="H72" s="82"/>
      <c r="I72" s="85">
        <f>I73</f>
        <v>1100</v>
      </c>
      <c r="J72" s="82"/>
      <c r="K72" s="82"/>
      <c r="L72" s="82"/>
      <c r="M72" s="85">
        <f>C72</f>
        <v>339000</v>
      </c>
      <c r="N72" s="85">
        <f>M72</f>
        <v>339000</v>
      </c>
      <c r="O72" s="67"/>
      <c r="P72" s="67"/>
      <c r="Q72" s="67"/>
      <c r="R72" s="67"/>
    </row>
    <row r="73" spans="1:18" ht="16.5">
      <c r="A73" s="80">
        <v>321</v>
      </c>
      <c r="B73" s="87" t="s">
        <v>65</v>
      </c>
      <c r="C73" s="99">
        <f>D73+F73+I73</f>
        <v>21000</v>
      </c>
      <c r="D73" s="82">
        <v>8700</v>
      </c>
      <c r="E73" s="82"/>
      <c r="F73" s="82">
        <v>11200</v>
      </c>
      <c r="G73" s="82"/>
      <c r="H73" s="82"/>
      <c r="I73" s="82">
        <v>1100</v>
      </c>
      <c r="J73" s="82"/>
      <c r="K73" s="82"/>
      <c r="L73" s="82"/>
      <c r="M73" s="85"/>
      <c r="N73" s="85"/>
      <c r="O73" s="67"/>
      <c r="P73" s="67"/>
      <c r="Q73" s="67"/>
      <c r="R73" s="67"/>
    </row>
    <row r="74" spans="1:18" ht="16.5">
      <c r="A74" s="80">
        <v>322</v>
      </c>
      <c r="B74" s="86" t="s">
        <v>66</v>
      </c>
      <c r="C74" s="99">
        <f>F74</f>
        <v>227000</v>
      </c>
      <c r="D74" s="82"/>
      <c r="E74" s="82"/>
      <c r="F74" s="82">
        <v>227000</v>
      </c>
      <c r="G74" s="82"/>
      <c r="H74" s="82"/>
      <c r="I74" s="82"/>
      <c r="J74" s="82"/>
      <c r="K74" s="82"/>
      <c r="L74" s="82"/>
      <c r="M74" s="82"/>
      <c r="N74" s="82"/>
      <c r="O74" s="67"/>
      <c r="P74" s="67"/>
      <c r="Q74" s="67"/>
      <c r="R74" s="67"/>
    </row>
    <row r="75" spans="1:18" ht="16.5">
      <c r="A75" s="80">
        <v>323</v>
      </c>
      <c r="B75" s="86" t="s">
        <v>62</v>
      </c>
      <c r="C75" s="99">
        <f>F75</f>
        <v>88000</v>
      </c>
      <c r="D75" s="82"/>
      <c r="E75" s="82"/>
      <c r="F75" s="82">
        <v>88000</v>
      </c>
      <c r="G75" s="82"/>
      <c r="H75" s="82"/>
      <c r="I75" s="82"/>
      <c r="J75" s="82"/>
      <c r="K75" s="82"/>
      <c r="L75" s="82"/>
      <c r="M75" s="82"/>
      <c r="N75" s="82"/>
      <c r="O75" s="67"/>
      <c r="P75" s="67"/>
      <c r="Q75" s="67"/>
      <c r="R75" s="67"/>
    </row>
    <row r="76" spans="1:18" ht="16.5">
      <c r="A76" s="80">
        <v>329</v>
      </c>
      <c r="B76" s="87" t="s">
        <v>20</v>
      </c>
      <c r="C76" s="99">
        <f>F76</f>
        <v>3000</v>
      </c>
      <c r="D76" s="82"/>
      <c r="E76" s="82"/>
      <c r="F76" s="82">
        <v>3000</v>
      </c>
      <c r="G76" s="82"/>
      <c r="H76" s="82"/>
      <c r="I76" s="82"/>
      <c r="J76" s="82"/>
      <c r="K76" s="82"/>
      <c r="L76" s="82"/>
      <c r="M76" s="82"/>
      <c r="N76" s="82"/>
      <c r="O76" s="67"/>
      <c r="P76" s="67"/>
      <c r="Q76" s="67"/>
      <c r="R76" s="67"/>
    </row>
    <row r="77" spans="1:18" ht="16.5">
      <c r="A77" s="83">
        <v>42</v>
      </c>
      <c r="B77" s="104" t="s">
        <v>82</v>
      </c>
      <c r="C77" s="97">
        <f>C79+C78+C80</f>
        <v>13000</v>
      </c>
      <c r="D77" s="113"/>
      <c r="E77" s="113"/>
      <c r="F77" s="112">
        <f>F79+F78+F80</f>
        <v>13000</v>
      </c>
      <c r="G77" s="113"/>
      <c r="H77" s="113"/>
      <c r="I77" s="113"/>
      <c r="J77" s="113"/>
      <c r="K77" s="113"/>
      <c r="L77" s="113"/>
      <c r="M77" s="112">
        <f>C77</f>
        <v>13000</v>
      </c>
      <c r="N77" s="112">
        <f>M77</f>
        <v>13000</v>
      </c>
      <c r="O77" s="67"/>
      <c r="P77" s="67"/>
      <c r="Q77" s="67"/>
      <c r="R77" s="67"/>
    </row>
    <row r="78" spans="1:18" ht="16.5">
      <c r="A78" s="80">
        <v>421</v>
      </c>
      <c r="B78" s="87" t="s">
        <v>105</v>
      </c>
      <c r="C78" s="99">
        <f>F78</f>
        <v>1000</v>
      </c>
      <c r="D78" s="113"/>
      <c r="E78" s="113"/>
      <c r="F78" s="113">
        <v>1000</v>
      </c>
      <c r="G78" s="113"/>
      <c r="H78" s="113"/>
      <c r="I78" s="113"/>
      <c r="J78" s="113"/>
      <c r="K78" s="113"/>
      <c r="L78" s="113"/>
      <c r="M78" s="113"/>
      <c r="N78" s="113"/>
      <c r="O78" s="67"/>
      <c r="P78" s="67"/>
      <c r="Q78" s="67"/>
      <c r="R78" s="67"/>
    </row>
    <row r="79" spans="1:18" ht="16.5">
      <c r="A79" s="80">
        <v>422</v>
      </c>
      <c r="B79" s="87" t="s">
        <v>70</v>
      </c>
      <c r="C79" s="99">
        <f>F79</f>
        <v>11000</v>
      </c>
      <c r="D79" s="113"/>
      <c r="E79" s="113"/>
      <c r="F79" s="113">
        <v>11000</v>
      </c>
      <c r="G79" s="113"/>
      <c r="H79" s="113"/>
      <c r="I79" s="113"/>
      <c r="J79" s="113"/>
      <c r="K79" s="113"/>
      <c r="L79" s="113"/>
      <c r="M79" s="113"/>
      <c r="N79" s="113"/>
      <c r="O79" s="67"/>
      <c r="P79" s="67"/>
      <c r="Q79" s="67"/>
      <c r="R79" s="67"/>
    </row>
    <row r="80" spans="1:18" ht="16.5">
      <c r="A80" s="116">
        <v>424</v>
      </c>
      <c r="B80" s="142" t="s">
        <v>25</v>
      </c>
      <c r="C80" s="99">
        <f>F80</f>
        <v>1000</v>
      </c>
      <c r="D80" s="113"/>
      <c r="E80" s="113"/>
      <c r="F80" s="113">
        <v>1000</v>
      </c>
      <c r="G80" s="113"/>
      <c r="H80" s="113"/>
      <c r="I80" s="113"/>
      <c r="J80" s="113"/>
      <c r="K80" s="113"/>
      <c r="L80" s="113"/>
      <c r="M80" s="113"/>
      <c r="N80" s="113"/>
      <c r="O80" s="67"/>
      <c r="P80" s="67"/>
      <c r="Q80" s="67"/>
      <c r="R80" s="67"/>
    </row>
    <row r="81" spans="1:18" ht="16.5">
      <c r="A81" s="88"/>
      <c r="B81" s="89" t="s">
        <v>10</v>
      </c>
      <c r="C81" s="90">
        <f>C72+C68+C77</f>
        <v>1011000</v>
      </c>
      <c r="D81" s="90">
        <f>D72+D68</f>
        <v>470800</v>
      </c>
      <c r="E81" s="90">
        <v>0</v>
      </c>
      <c r="F81" s="90">
        <f>F72+F68+F77</f>
        <v>480200</v>
      </c>
      <c r="G81" s="90"/>
      <c r="H81" s="90"/>
      <c r="I81" s="90">
        <f>I68+I72</f>
        <v>60000</v>
      </c>
      <c r="J81" s="90">
        <v>0</v>
      </c>
      <c r="K81" s="90">
        <v>0</v>
      </c>
      <c r="L81" s="90">
        <v>0</v>
      </c>
      <c r="M81" s="90">
        <f>M68+M72+M77</f>
        <v>1011000</v>
      </c>
      <c r="N81" s="90">
        <f>M81</f>
        <v>1011000</v>
      </c>
      <c r="O81" s="67"/>
      <c r="P81" s="67"/>
      <c r="Q81" s="67"/>
      <c r="R81" s="67"/>
    </row>
    <row r="82" spans="1:18" ht="16.5">
      <c r="A82" s="91"/>
      <c r="B82" s="92" t="s">
        <v>11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67"/>
      <c r="P82" s="67"/>
      <c r="Q82" s="67"/>
      <c r="R82" s="67"/>
    </row>
    <row r="83" spans="1:18" ht="8.25" customHeight="1">
      <c r="A83" s="93"/>
      <c r="B83" s="94"/>
      <c r="C83" s="67"/>
      <c r="D83" s="79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</row>
    <row r="84" spans="1:18" ht="16.5">
      <c r="A84" s="93"/>
      <c r="B84" s="94"/>
      <c r="C84" s="67"/>
      <c r="D84" s="79"/>
      <c r="E84" s="101"/>
      <c r="F84" s="67"/>
      <c r="G84" s="67"/>
      <c r="H84" s="101"/>
      <c r="I84" s="67"/>
      <c r="J84" s="67"/>
      <c r="K84" s="67"/>
      <c r="L84" s="67"/>
      <c r="M84" s="67"/>
      <c r="N84" s="67"/>
      <c r="O84" s="67"/>
      <c r="P84" s="67"/>
      <c r="Q84" s="67"/>
      <c r="R84" s="67"/>
    </row>
    <row r="85" spans="1:18" ht="16.5">
      <c r="A85" s="93"/>
      <c r="B85" s="94"/>
      <c r="C85" s="67"/>
      <c r="D85" s="79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</row>
    <row r="86" spans="1:18" ht="16.5">
      <c r="A86" s="93"/>
      <c r="B86" s="95" t="s">
        <v>27</v>
      </c>
      <c r="C86" s="67"/>
      <c r="D86" s="79"/>
      <c r="E86" s="67"/>
      <c r="F86" s="67"/>
      <c r="G86" s="67"/>
      <c r="H86" s="67"/>
      <c r="I86" s="67"/>
      <c r="J86" s="67"/>
      <c r="K86" s="67"/>
      <c r="L86" s="67"/>
      <c r="M86" s="67"/>
      <c r="N86" s="109"/>
      <c r="O86" s="67"/>
      <c r="P86" s="67"/>
      <c r="Q86" s="67"/>
      <c r="R86" s="67"/>
    </row>
    <row r="87" spans="1:18" ht="16.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67"/>
      <c r="N87" s="68"/>
      <c r="O87" s="109"/>
      <c r="P87" s="109"/>
      <c r="Q87" s="109"/>
      <c r="R87" s="109"/>
    </row>
    <row r="88" spans="1:18" ht="82.5">
      <c r="A88" s="74" t="s">
        <v>14</v>
      </c>
      <c r="B88" s="74" t="s">
        <v>7</v>
      </c>
      <c r="C88" s="75" t="s">
        <v>95</v>
      </c>
      <c r="D88" s="75" t="s">
        <v>17</v>
      </c>
      <c r="E88" s="75" t="s">
        <v>1</v>
      </c>
      <c r="F88" s="75" t="s">
        <v>35</v>
      </c>
      <c r="G88" s="75" t="s">
        <v>31</v>
      </c>
      <c r="H88" s="75" t="s">
        <v>30</v>
      </c>
      <c r="I88" s="75" t="s">
        <v>29</v>
      </c>
      <c r="J88" s="75" t="s">
        <v>26</v>
      </c>
      <c r="K88" s="75" t="s">
        <v>39</v>
      </c>
      <c r="L88" s="75" t="s">
        <v>32</v>
      </c>
      <c r="M88" s="76" t="s">
        <v>38</v>
      </c>
      <c r="N88" s="75" t="s">
        <v>107</v>
      </c>
      <c r="O88" s="102"/>
      <c r="P88" s="102"/>
      <c r="Q88" s="76" t="s">
        <v>108</v>
      </c>
      <c r="R88" s="126"/>
    </row>
    <row r="89" spans="1:18" ht="16.5">
      <c r="A89" s="96">
        <v>31</v>
      </c>
      <c r="B89" s="96" t="s">
        <v>22</v>
      </c>
      <c r="C89" s="97">
        <f>C90+C91+C92</f>
        <v>470000</v>
      </c>
      <c r="D89" s="97">
        <f>D90+D92</f>
        <v>37000</v>
      </c>
      <c r="E89" s="97">
        <f>E90+E92</f>
        <v>0</v>
      </c>
      <c r="F89" s="97">
        <f>F90+F91+F92</f>
        <v>2100</v>
      </c>
      <c r="G89" s="97">
        <f>G90+G92</f>
        <v>100000</v>
      </c>
      <c r="H89" s="97">
        <f>H90+H92</f>
        <v>0</v>
      </c>
      <c r="I89" s="97">
        <v>0</v>
      </c>
      <c r="J89" s="97">
        <f>J91</f>
        <v>4000</v>
      </c>
      <c r="K89" s="97">
        <f>K90+K91+K92</f>
        <v>226900</v>
      </c>
      <c r="L89" s="97">
        <v>0</v>
      </c>
      <c r="M89" s="97">
        <v>0</v>
      </c>
      <c r="N89" s="97">
        <f>N90+N92</f>
        <v>100000</v>
      </c>
      <c r="O89" s="16"/>
      <c r="P89" s="16"/>
      <c r="Q89" s="15"/>
      <c r="R89" s="15"/>
    </row>
    <row r="90" spans="1:18" ht="16.5">
      <c r="A90" s="98">
        <v>311</v>
      </c>
      <c r="B90" s="98" t="s">
        <v>22</v>
      </c>
      <c r="C90" s="99">
        <f>D90+F90+G90+H90+K90+N90</f>
        <v>386600</v>
      </c>
      <c r="D90" s="99">
        <v>31800</v>
      </c>
      <c r="E90" s="99">
        <v>0</v>
      </c>
      <c r="F90" s="99">
        <v>1800</v>
      </c>
      <c r="G90" s="99">
        <v>86000</v>
      </c>
      <c r="H90" s="99">
        <v>0</v>
      </c>
      <c r="I90" s="99"/>
      <c r="J90" s="99"/>
      <c r="K90" s="99">
        <v>181000</v>
      </c>
      <c r="L90" s="99"/>
      <c r="M90" s="97"/>
      <c r="N90" s="99">
        <v>86000</v>
      </c>
      <c r="O90" s="16"/>
      <c r="P90" s="16"/>
      <c r="Q90" s="15"/>
      <c r="R90" s="15"/>
    </row>
    <row r="91" spans="1:18" ht="16.5">
      <c r="A91" s="80">
        <v>312</v>
      </c>
      <c r="B91" s="86" t="s">
        <v>23</v>
      </c>
      <c r="C91" s="99">
        <f>J91+K91</f>
        <v>20000</v>
      </c>
      <c r="D91" s="82">
        <v>0</v>
      </c>
      <c r="E91" s="82"/>
      <c r="F91" s="82"/>
      <c r="G91" s="82">
        <v>0</v>
      </c>
      <c r="H91" s="82">
        <v>0</v>
      </c>
      <c r="I91" s="82"/>
      <c r="J91" s="82">
        <v>4000</v>
      </c>
      <c r="K91" s="82">
        <v>16000</v>
      </c>
      <c r="L91" s="82"/>
      <c r="M91" s="82"/>
      <c r="N91" s="82"/>
      <c r="O91" s="67"/>
      <c r="P91" s="67"/>
      <c r="Q91" s="109"/>
      <c r="R91" s="109"/>
    </row>
    <row r="92" spans="1:18" ht="16.5">
      <c r="A92" s="80">
        <v>313</v>
      </c>
      <c r="B92" s="87" t="s">
        <v>64</v>
      </c>
      <c r="C92" s="99">
        <f>D92+F92+K92+N92+G92</f>
        <v>63400</v>
      </c>
      <c r="D92" s="82">
        <v>5200</v>
      </c>
      <c r="E92" s="82">
        <v>0</v>
      </c>
      <c r="F92" s="82">
        <v>300</v>
      </c>
      <c r="G92" s="82">
        <v>14000</v>
      </c>
      <c r="H92" s="82">
        <v>0</v>
      </c>
      <c r="I92" s="82"/>
      <c r="J92" s="82"/>
      <c r="K92" s="82">
        <v>29900</v>
      </c>
      <c r="L92" s="82"/>
      <c r="M92" s="82"/>
      <c r="N92" s="82">
        <v>14000</v>
      </c>
      <c r="O92" s="67"/>
      <c r="P92" s="67"/>
      <c r="Q92" s="109"/>
      <c r="R92" s="109"/>
    </row>
    <row r="93" spans="1:18" ht="16.5">
      <c r="A93" s="83">
        <v>32</v>
      </c>
      <c r="B93" s="84" t="s">
        <v>19</v>
      </c>
      <c r="C93" s="97">
        <f>C94+C95+C96+C97+C98</f>
        <v>549500</v>
      </c>
      <c r="D93" s="85">
        <f>D96+D98</f>
        <v>0</v>
      </c>
      <c r="E93" s="85">
        <f>E95+E96+E98</f>
        <v>20000</v>
      </c>
      <c r="F93" s="85">
        <f>F94+F95+F97+F96+F98</f>
        <v>344900</v>
      </c>
      <c r="G93" s="85">
        <f>G94+G97</f>
        <v>37000</v>
      </c>
      <c r="H93" s="85">
        <f>H94+H95+H96+H97+H98</f>
        <v>42000</v>
      </c>
      <c r="I93" s="85">
        <f>I95</f>
        <v>30000</v>
      </c>
      <c r="J93" s="85">
        <f>J94+J95+J98+J96</f>
        <v>16000</v>
      </c>
      <c r="K93" s="85">
        <f>K94+K95+K96</f>
        <v>15600</v>
      </c>
      <c r="L93" s="85">
        <f>L95+L96</f>
        <v>15000</v>
      </c>
      <c r="M93" s="85">
        <f>M94+M95+M96+M97+M98</f>
        <v>8000</v>
      </c>
      <c r="N93" s="85">
        <f>N94+N97</f>
        <v>14000</v>
      </c>
      <c r="O93" s="16"/>
      <c r="P93" s="16"/>
      <c r="Q93" s="15">
        <f>Q95+Q96</f>
        <v>7000</v>
      </c>
      <c r="R93" s="109"/>
    </row>
    <row r="94" spans="1:19" ht="16.5">
      <c r="A94" s="80">
        <v>321</v>
      </c>
      <c r="B94" s="86" t="s">
        <v>65</v>
      </c>
      <c r="C94" s="99">
        <f>F94+H94+G94+J94+K94+N94</f>
        <v>65100</v>
      </c>
      <c r="D94" s="82">
        <v>0</v>
      </c>
      <c r="E94" s="82"/>
      <c r="F94" s="82">
        <v>27000</v>
      </c>
      <c r="G94" s="82">
        <v>10000</v>
      </c>
      <c r="H94" s="82">
        <v>1000</v>
      </c>
      <c r="I94" s="82"/>
      <c r="J94" s="82">
        <v>3500</v>
      </c>
      <c r="K94" s="82">
        <v>13600</v>
      </c>
      <c r="L94" s="85"/>
      <c r="M94" s="85"/>
      <c r="N94" s="82">
        <v>10000</v>
      </c>
      <c r="O94" s="16"/>
      <c r="P94" s="16"/>
      <c r="Q94" s="15"/>
      <c r="R94" s="15"/>
      <c r="S94" s="4"/>
    </row>
    <row r="95" spans="1:19" ht="16.5">
      <c r="A95" s="80">
        <v>322</v>
      </c>
      <c r="B95" s="87" t="s">
        <v>67</v>
      </c>
      <c r="C95" s="99">
        <f>E95+F95+G95+H95+I95+J95+K95+L95+M95+N95+Q95</f>
        <v>300500</v>
      </c>
      <c r="D95" s="82"/>
      <c r="E95" s="82">
        <v>13000</v>
      </c>
      <c r="F95" s="82">
        <v>227000</v>
      </c>
      <c r="G95" s="82"/>
      <c r="H95" s="82">
        <v>14000</v>
      </c>
      <c r="I95" s="82">
        <v>30000</v>
      </c>
      <c r="J95" s="82">
        <v>3000</v>
      </c>
      <c r="K95" s="82">
        <v>0</v>
      </c>
      <c r="L95" s="82">
        <v>10000</v>
      </c>
      <c r="M95" s="82">
        <v>2000</v>
      </c>
      <c r="N95" s="82">
        <v>0</v>
      </c>
      <c r="O95" s="67"/>
      <c r="P95" s="67"/>
      <c r="Q95" s="109">
        <v>1500</v>
      </c>
      <c r="R95" s="15"/>
      <c r="S95" s="4"/>
    </row>
    <row r="96" spans="1:18" ht="16.5">
      <c r="A96" s="80">
        <v>323</v>
      </c>
      <c r="B96" s="87" t="s">
        <v>62</v>
      </c>
      <c r="C96" s="99">
        <f>D96+E96+F96+H96+J96+K96+L96+M96+N96+Q96</f>
        <v>110400</v>
      </c>
      <c r="D96" s="82">
        <v>0</v>
      </c>
      <c r="E96" s="82">
        <v>6000</v>
      </c>
      <c r="F96" s="82">
        <v>66900</v>
      </c>
      <c r="G96" s="82"/>
      <c r="H96" s="82">
        <v>14000</v>
      </c>
      <c r="I96" s="82"/>
      <c r="J96" s="82">
        <v>7000</v>
      </c>
      <c r="K96" s="82">
        <v>2000</v>
      </c>
      <c r="L96" s="82">
        <v>5000</v>
      </c>
      <c r="M96" s="82">
        <v>4000</v>
      </c>
      <c r="N96" s="82">
        <v>0</v>
      </c>
      <c r="O96" s="67"/>
      <c r="P96" s="67"/>
      <c r="Q96" s="109">
        <v>5500</v>
      </c>
      <c r="R96" s="109"/>
    </row>
    <row r="97" spans="1:18" ht="16.5">
      <c r="A97" s="80">
        <v>324</v>
      </c>
      <c r="B97" s="87" t="s">
        <v>68</v>
      </c>
      <c r="C97" s="99">
        <f>G97+N97+F97</f>
        <v>37000</v>
      </c>
      <c r="D97" s="82"/>
      <c r="E97" s="82"/>
      <c r="F97" s="82">
        <v>6000</v>
      </c>
      <c r="G97" s="82">
        <v>27000</v>
      </c>
      <c r="H97" s="82"/>
      <c r="I97" s="82"/>
      <c r="J97" s="82"/>
      <c r="K97" s="82"/>
      <c r="L97" s="82"/>
      <c r="M97" s="82"/>
      <c r="N97" s="82">
        <v>4000</v>
      </c>
      <c r="O97" s="67"/>
      <c r="P97" s="67"/>
      <c r="Q97" s="109"/>
      <c r="R97" s="109"/>
    </row>
    <row r="98" spans="1:18" ht="16.5">
      <c r="A98" s="80">
        <v>329</v>
      </c>
      <c r="B98" s="87" t="s">
        <v>69</v>
      </c>
      <c r="C98" s="99">
        <f>D98+E98+F98+H98+J98+M98</f>
        <v>36500</v>
      </c>
      <c r="D98" s="82">
        <v>0</v>
      </c>
      <c r="E98" s="82">
        <v>1000</v>
      </c>
      <c r="F98" s="82">
        <v>18000</v>
      </c>
      <c r="G98" s="82"/>
      <c r="H98" s="82">
        <v>13000</v>
      </c>
      <c r="I98" s="82"/>
      <c r="J98" s="82">
        <v>2500</v>
      </c>
      <c r="K98" s="82">
        <v>0</v>
      </c>
      <c r="L98" s="82"/>
      <c r="M98" s="82">
        <v>2000</v>
      </c>
      <c r="N98" s="82"/>
      <c r="O98" s="67"/>
      <c r="P98" s="67"/>
      <c r="Q98" s="109"/>
      <c r="R98" s="109"/>
    </row>
    <row r="99" spans="1:18" ht="16.5">
      <c r="A99" s="83">
        <v>37</v>
      </c>
      <c r="B99" s="104" t="s">
        <v>109</v>
      </c>
      <c r="C99" s="97">
        <f>C100</f>
        <v>250000</v>
      </c>
      <c r="D99" s="82"/>
      <c r="E99" s="82"/>
      <c r="F99" s="82"/>
      <c r="G99" s="82"/>
      <c r="H99" s="82"/>
      <c r="I99" s="82"/>
      <c r="J99" s="85">
        <f>J100</f>
        <v>250000</v>
      </c>
      <c r="K99" s="82"/>
      <c r="L99" s="82"/>
      <c r="M99" s="82"/>
      <c r="N99" s="82"/>
      <c r="O99" s="67"/>
      <c r="P99" s="67"/>
      <c r="Q99" s="109"/>
      <c r="R99" s="109"/>
    </row>
    <row r="100" spans="1:18" ht="16.5">
      <c r="A100" s="80">
        <v>372</v>
      </c>
      <c r="B100" s="87" t="s">
        <v>109</v>
      </c>
      <c r="C100" s="99">
        <f>J100</f>
        <v>250000</v>
      </c>
      <c r="D100" s="82"/>
      <c r="E100" s="82"/>
      <c r="F100" s="82"/>
      <c r="G100" s="82"/>
      <c r="H100" s="82"/>
      <c r="I100" s="82"/>
      <c r="J100" s="82">
        <v>250000</v>
      </c>
      <c r="K100" s="82"/>
      <c r="L100" s="82"/>
      <c r="M100" s="82"/>
      <c r="N100" s="82"/>
      <c r="O100" s="67"/>
      <c r="P100" s="67"/>
      <c r="Q100" s="109"/>
      <c r="R100" s="109"/>
    </row>
    <row r="101" spans="1:18" ht="16.5">
      <c r="A101" s="80">
        <v>41</v>
      </c>
      <c r="B101" s="87" t="s">
        <v>110</v>
      </c>
      <c r="C101" s="97">
        <f>J101</f>
        <v>6000</v>
      </c>
      <c r="D101" s="82"/>
      <c r="E101" s="82"/>
      <c r="F101" s="82"/>
      <c r="G101" s="82"/>
      <c r="H101" s="82"/>
      <c r="I101" s="82"/>
      <c r="J101" s="85">
        <f>J102</f>
        <v>6000</v>
      </c>
      <c r="K101" s="82"/>
      <c r="L101" s="82"/>
      <c r="M101" s="82"/>
      <c r="N101" s="82"/>
      <c r="O101" s="67"/>
      <c r="P101" s="67"/>
      <c r="Q101" s="109"/>
      <c r="R101" s="109"/>
    </row>
    <row r="102" spans="1:18" ht="16.5">
      <c r="A102" s="80">
        <v>412</v>
      </c>
      <c r="B102" s="87" t="s">
        <v>111</v>
      </c>
      <c r="C102" s="99">
        <f>J102</f>
        <v>6000</v>
      </c>
      <c r="D102" s="82"/>
      <c r="E102" s="82"/>
      <c r="F102" s="82"/>
      <c r="G102" s="82"/>
      <c r="H102" s="82"/>
      <c r="I102" s="82"/>
      <c r="J102" s="82">
        <v>6000</v>
      </c>
      <c r="K102" s="82"/>
      <c r="L102" s="82"/>
      <c r="M102" s="82"/>
      <c r="N102" s="82"/>
      <c r="O102" s="67"/>
      <c r="P102" s="67"/>
      <c r="Q102" s="109"/>
      <c r="R102" s="109"/>
    </row>
    <row r="103" spans="1:18" ht="16.5">
      <c r="A103" s="83">
        <v>42</v>
      </c>
      <c r="B103" s="104" t="s">
        <v>21</v>
      </c>
      <c r="C103" s="97">
        <f>C105+C104+C106</f>
        <v>203000</v>
      </c>
      <c r="D103" s="85">
        <f>D106</f>
        <v>0</v>
      </c>
      <c r="E103" s="85">
        <f>E105+E104+E106</f>
        <v>10000</v>
      </c>
      <c r="F103" s="85">
        <f>F105+F106+F104</f>
        <v>163000</v>
      </c>
      <c r="G103" s="82"/>
      <c r="H103" s="85">
        <f>H105</f>
        <v>0</v>
      </c>
      <c r="I103" s="82"/>
      <c r="J103" s="85">
        <f>J106+J105</f>
        <v>26000</v>
      </c>
      <c r="K103" s="82"/>
      <c r="L103" s="85">
        <f>L106</f>
        <v>2000</v>
      </c>
      <c r="M103" s="85">
        <f>M106</f>
        <v>2000</v>
      </c>
      <c r="N103" s="85">
        <f>N105</f>
        <v>0</v>
      </c>
      <c r="O103" s="67"/>
      <c r="P103" s="67"/>
      <c r="Q103" s="109"/>
      <c r="R103" s="109"/>
    </row>
    <row r="104" spans="1:18" ht="16.5">
      <c r="A104" s="80">
        <v>421</v>
      </c>
      <c r="B104" s="87" t="s">
        <v>83</v>
      </c>
      <c r="C104" s="99">
        <f>F104+E104</f>
        <v>87000</v>
      </c>
      <c r="D104" s="85"/>
      <c r="E104" s="82">
        <v>5000</v>
      </c>
      <c r="F104" s="82">
        <v>82000</v>
      </c>
      <c r="G104" s="82"/>
      <c r="H104" s="85"/>
      <c r="I104" s="82"/>
      <c r="J104" s="85"/>
      <c r="K104" s="82"/>
      <c r="L104" s="85"/>
      <c r="M104" s="85"/>
      <c r="N104" s="85"/>
      <c r="O104" s="67"/>
      <c r="P104" s="67"/>
      <c r="Q104" s="109"/>
      <c r="R104" s="109"/>
    </row>
    <row r="105" spans="1:18" ht="16.5">
      <c r="A105" s="80">
        <v>422</v>
      </c>
      <c r="B105" s="87" t="s">
        <v>70</v>
      </c>
      <c r="C105" s="99">
        <f>E105+F105+G105+H105+I105+J105+K105+L105+M105+N105</f>
        <v>99000</v>
      </c>
      <c r="D105" s="82"/>
      <c r="E105" s="82">
        <v>5000</v>
      </c>
      <c r="F105" s="82">
        <v>74000</v>
      </c>
      <c r="G105" s="82"/>
      <c r="H105" s="82">
        <v>0</v>
      </c>
      <c r="I105" s="82"/>
      <c r="J105" s="82">
        <v>20000</v>
      </c>
      <c r="K105" s="82"/>
      <c r="L105" s="82"/>
      <c r="M105" s="82">
        <v>0</v>
      </c>
      <c r="N105" s="82">
        <v>0</v>
      </c>
      <c r="O105" s="67"/>
      <c r="P105" s="67"/>
      <c r="Q105" s="109"/>
      <c r="R105" s="109"/>
    </row>
    <row r="106" spans="1:19" ht="16.5">
      <c r="A106" s="80">
        <v>424</v>
      </c>
      <c r="B106" s="87" t="s">
        <v>25</v>
      </c>
      <c r="C106" s="99">
        <f>D106+E106+F106+G106+H106+I106+J106+K106+L106+M106+N106</f>
        <v>17000</v>
      </c>
      <c r="D106" s="82">
        <v>0</v>
      </c>
      <c r="E106" s="105"/>
      <c r="F106" s="82">
        <v>7000</v>
      </c>
      <c r="G106" s="85"/>
      <c r="H106" s="85"/>
      <c r="I106" s="85"/>
      <c r="J106" s="82">
        <v>6000</v>
      </c>
      <c r="K106" s="82">
        <v>0</v>
      </c>
      <c r="L106" s="82">
        <v>2000</v>
      </c>
      <c r="M106" s="82">
        <v>2000</v>
      </c>
      <c r="N106" s="85"/>
      <c r="O106" s="16"/>
      <c r="P106" s="16"/>
      <c r="Q106" s="15"/>
      <c r="R106" s="15"/>
      <c r="S106" s="4"/>
    </row>
    <row r="107" spans="1:19" ht="16.5">
      <c r="A107" s="80"/>
      <c r="B107" s="87"/>
      <c r="C107" s="97"/>
      <c r="D107" s="82"/>
      <c r="E107" s="100"/>
      <c r="F107" s="82"/>
      <c r="G107" s="82"/>
      <c r="H107" s="82"/>
      <c r="I107" s="82"/>
      <c r="J107" s="82"/>
      <c r="K107" s="82"/>
      <c r="L107" s="82"/>
      <c r="M107" s="82"/>
      <c r="N107" s="143"/>
      <c r="O107" s="67"/>
      <c r="P107" s="67"/>
      <c r="Q107" s="15"/>
      <c r="R107" s="15"/>
      <c r="S107" s="4"/>
    </row>
    <row r="108" spans="1:18" ht="16.5">
      <c r="A108" s="88"/>
      <c r="B108" s="89" t="s">
        <v>10</v>
      </c>
      <c r="C108" s="90">
        <f>C103+C93+C89+C101+C99</f>
        <v>1478500</v>
      </c>
      <c r="D108" s="90">
        <f>D106+D93+D89</f>
        <v>37000</v>
      </c>
      <c r="E108" s="90">
        <f>E89+E93+E103</f>
        <v>30000</v>
      </c>
      <c r="F108" s="90">
        <f>F93+F103+F89</f>
        <v>510000</v>
      </c>
      <c r="G108" s="90">
        <f>G89+G93</f>
        <v>137000</v>
      </c>
      <c r="H108" s="90">
        <f>H89+H93+H103</f>
        <v>42000</v>
      </c>
      <c r="I108" s="90">
        <f>I93</f>
        <v>30000</v>
      </c>
      <c r="J108" s="90">
        <f>J89+J93+J103+J99+J101</f>
        <v>302000</v>
      </c>
      <c r="K108" s="90">
        <f>K93+K89</f>
        <v>242500</v>
      </c>
      <c r="L108" s="90">
        <f>L93+L103</f>
        <v>17000</v>
      </c>
      <c r="M108" s="90">
        <f>M93+M103</f>
        <v>10000</v>
      </c>
      <c r="N108" s="90">
        <f>N93+N103+N89</f>
        <v>114000</v>
      </c>
      <c r="O108" s="102"/>
      <c r="P108" s="102"/>
      <c r="Q108" s="106">
        <f>Q93</f>
        <v>7000</v>
      </c>
      <c r="R108" s="15"/>
    </row>
    <row r="109" spans="1:18" ht="4.5" customHeight="1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</row>
    <row r="110" spans="1:18" ht="16.5" hidden="1">
      <c r="A110" s="93"/>
      <c r="B110" s="94"/>
      <c r="C110" s="67"/>
      <c r="D110" s="79"/>
      <c r="E110" s="67"/>
      <c r="F110" s="67"/>
      <c r="G110" s="10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</row>
    <row r="111" spans="1:18" ht="16.5">
      <c r="A111" s="93"/>
      <c r="B111" s="94"/>
      <c r="C111" s="67"/>
      <c r="D111" s="79"/>
      <c r="E111" s="67"/>
      <c r="F111" s="67"/>
      <c r="G111" s="67"/>
      <c r="H111" s="67"/>
      <c r="I111" s="67"/>
      <c r="J111" s="67"/>
      <c r="K111" s="67"/>
      <c r="L111" s="108"/>
      <c r="M111" s="67"/>
      <c r="N111" s="67"/>
      <c r="O111" s="67"/>
      <c r="P111" s="67"/>
      <c r="Q111" s="67"/>
      <c r="R111" s="67"/>
    </row>
    <row r="113" ht="14.25">
      <c r="J113" s="9"/>
    </row>
    <row r="114" spans="1:20" ht="16.5">
      <c r="A114" s="116"/>
      <c r="B114" s="117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8"/>
      <c r="P114" s="115"/>
      <c r="Q114" s="15"/>
      <c r="R114" s="109"/>
      <c r="S114" s="15"/>
      <c r="T114" s="15"/>
    </row>
    <row r="115" spans="1:20" ht="16.5">
      <c r="A115" s="116"/>
      <c r="B115" s="117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8"/>
      <c r="P115" s="115"/>
      <c r="Q115" s="15"/>
      <c r="R115" s="109"/>
      <c r="S115" s="15"/>
      <c r="T115" s="15"/>
    </row>
    <row r="116" spans="1:20" ht="16.5">
      <c r="A116" s="125" t="s">
        <v>102</v>
      </c>
      <c r="B116" s="110" t="s">
        <v>59</v>
      </c>
      <c r="C116" s="111"/>
      <c r="D116" s="111"/>
      <c r="E116" s="14"/>
      <c r="F116" s="111"/>
      <c r="G116" s="111"/>
      <c r="H116" s="111"/>
      <c r="I116" s="111"/>
      <c r="J116" s="67"/>
      <c r="K116" s="67"/>
      <c r="L116" s="67"/>
      <c r="M116" s="67"/>
      <c r="N116" s="67"/>
      <c r="O116" s="67"/>
      <c r="P116" s="67"/>
      <c r="Q116" s="67"/>
      <c r="R116" s="67"/>
      <c r="S116" s="109"/>
      <c r="T116" s="109"/>
    </row>
    <row r="117" spans="1:20" ht="82.5">
      <c r="A117" s="74" t="s">
        <v>14</v>
      </c>
      <c r="B117" s="74" t="s">
        <v>7</v>
      </c>
      <c r="C117" s="75" t="s">
        <v>95</v>
      </c>
      <c r="D117" s="75" t="s">
        <v>37</v>
      </c>
      <c r="E117" s="75" t="s">
        <v>1</v>
      </c>
      <c r="F117" s="75" t="s">
        <v>35</v>
      </c>
      <c r="G117" s="75" t="s">
        <v>31</v>
      </c>
      <c r="H117" s="75" t="s">
        <v>30</v>
      </c>
      <c r="I117" s="75" t="s">
        <v>29</v>
      </c>
      <c r="J117" s="75" t="s">
        <v>26</v>
      </c>
      <c r="K117" s="75" t="s">
        <v>55</v>
      </c>
      <c r="L117" s="75" t="s">
        <v>28</v>
      </c>
      <c r="M117" s="75" t="s">
        <v>32</v>
      </c>
      <c r="N117" s="75" t="s">
        <v>39</v>
      </c>
      <c r="O117" s="76"/>
      <c r="P117" s="67"/>
      <c r="Q117" s="76" t="s">
        <v>38</v>
      </c>
      <c r="R117" s="132"/>
      <c r="S117" s="126"/>
      <c r="T117" s="126"/>
    </row>
    <row r="118" spans="1:20" ht="16.5">
      <c r="A118" s="83">
        <v>32</v>
      </c>
      <c r="B118" s="84" t="s">
        <v>36</v>
      </c>
      <c r="C118" s="112">
        <f>D118+Q118+J118</f>
        <v>148000</v>
      </c>
      <c r="D118" s="85">
        <f>D121</f>
        <v>103000</v>
      </c>
      <c r="E118" s="85"/>
      <c r="F118" s="85"/>
      <c r="G118" s="85"/>
      <c r="H118" s="85"/>
      <c r="I118" s="85"/>
      <c r="J118" s="85">
        <f>J119</f>
        <v>45000</v>
      </c>
      <c r="K118" s="85"/>
      <c r="L118" s="85"/>
      <c r="M118" s="85"/>
      <c r="N118" s="85"/>
      <c r="O118" s="85"/>
      <c r="P118" s="67"/>
      <c r="Q118" s="16">
        <f>Q119+Q120</f>
        <v>0</v>
      </c>
      <c r="R118" s="109"/>
      <c r="S118" s="15"/>
      <c r="T118" s="15"/>
    </row>
    <row r="119" spans="1:20" ht="16.5">
      <c r="A119" s="80">
        <v>322</v>
      </c>
      <c r="B119" s="86" t="s">
        <v>71</v>
      </c>
      <c r="C119" s="113">
        <f>D119+Q119+J119</f>
        <v>148000</v>
      </c>
      <c r="D119" s="82">
        <v>103000</v>
      </c>
      <c r="E119" s="85"/>
      <c r="F119" s="85"/>
      <c r="G119" s="85"/>
      <c r="H119" s="85"/>
      <c r="I119" s="85"/>
      <c r="J119" s="82">
        <v>45000</v>
      </c>
      <c r="K119" s="85"/>
      <c r="L119" s="85"/>
      <c r="M119" s="85"/>
      <c r="N119" s="85"/>
      <c r="O119" s="85"/>
      <c r="P119" s="67"/>
      <c r="Q119" s="67">
        <v>0</v>
      </c>
      <c r="R119" s="109"/>
      <c r="S119" s="15"/>
      <c r="T119" s="15"/>
    </row>
    <row r="120" spans="1:20" ht="16.5">
      <c r="A120" s="116">
        <v>372</v>
      </c>
      <c r="B120" s="138" t="s">
        <v>84</v>
      </c>
      <c r="C120" s="113">
        <f>Q120</f>
        <v>0</v>
      </c>
      <c r="D120" s="113"/>
      <c r="E120" s="112"/>
      <c r="F120" s="112"/>
      <c r="G120" s="112"/>
      <c r="H120" s="112"/>
      <c r="I120" s="112"/>
      <c r="J120" s="113"/>
      <c r="K120" s="112"/>
      <c r="L120" s="112"/>
      <c r="M120" s="112"/>
      <c r="N120" s="112"/>
      <c r="O120" s="112"/>
      <c r="P120" s="67"/>
      <c r="Q120" s="67">
        <v>0</v>
      </c>
      <c r="R120" s="109"/>
      <c r="S120" s="15"/>
      <c r="T120" s="15"/>
    </row>
    <row r="121" spans="1:20" ht="16.5">
      <c r="A121" s="88"/>
      <c r="B121" s="89" t="s">
        <v>10</v>
      </c>
      <c r="C121" s="90">
        <f>C118</f>
        <v>148000</v>
      </c>
      <c r="D121" s="90">
        <f>SUM(D119:D119)</f>
        <v>103000</v>
      </c>
      <c r="E121" s="90">
        <v>0</v>
      </c>
      <c r="F121" s="90">
        <v>0</v>
      </c>
      <c r="G121" s="90">
        <f>G118</f>
        <v>0</v>
      </c>
      <c r="H121" s="90">
        <f>H118</f>
        <v>0</v>
      </c>
      <c r="I121" s="90">
        <v>0</v>
      </c>
      <c r="J121" s="90">
        <f>J118</f>
        <v>45000</v>
      </c>
      <c r="K121" s="90">
        <f>K118</f>
        <v>0</v>
      </c>
      <c r="L121" s="90">
        <f>L118</f>
        <v>0</v>
      </c>
      <c r="M121" s="90">
        <v>0</v>
      </c>
      <c r="N121" s="90">
        <v>0</v>
      </c>
      <c r="O121" s="114" t="e">
        <f>#REF!+O116+#REF!+O118</f>
        <v>#REF!</v>
      </c>
      <c r="P121" s="115"/>
      <c r="Q121" s="106">
        <f>Q118</f>
        <v>0</v>
      </c>
      <c r="R121" s="109"/>
      <c r="S121" s="15"/>
      <c r="T121" s="15"/>
    </row>
    <row r="122" spans="1:20" ht="16.5">
      <c r="A122" s="116"/>
      <c r="B122" s="117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8"/>
      <c r="P122" s="115"/>
      <c r="Q122" s="15"/>
      <c r="R122" s="109"/>
      <c r="S122" s="15"/>
      <c r="T122" s="15"/>
    </row>
    <row r="123" spans="1:20" ht="16.5">
      <c r="A123" s="130"/>
      <c r="B123" s="13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09"/>
      <c r="P123" s="109"/>
      <c r="Q123" s="109"/>
      <c r="R123" s="109"/>
      <c r="S123" s="15"/>
      <c r="T123" s="15"/>
    </row>
    <row r="124" spans="1:20" ht="16.5">
      <c r="A124" s="116"/>
      <c r="B124" s="119" t="s">
        <v>103</v>
      </c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8"/>
      <c r="P124" s="115"/>
      <c r="Q124" s="15"/>
      <c r="R124" s="109"/>
      <c r="S124" s="15"/>
      <c r="T124" s="15"/>
    </row>
    <row r="125" spans="1:20" ht="82.5">
      <c r="A125" s="120" t="s">
        <v>14</v>
      </c>
      <c r="B125" s="120" t="s">
        <v>7</v>
      </c>
      <c r="C125" s="103" t="s">
        <v>95</v>
      </c>
      <c r="D125" s="103" t="s">
        <v>17</v>
      </c>
      <c r="E125" s="103" t="s">
        <v>1</v>
      </c>
      <c r="F125" s="103" t="s">
        <v>35</v>
      </c>
      <c r="G125" s="103" t="s">
        <v>31</v>
      </c>
      <c r="H125" s="103" t="s">
        <v>30</v>
      </c>
      <c r="I125" s="103" t="s">
        <v>29</v>
      </c>
      <c r="J125" s="103" t="s">
        <v>26</v>
      </c>
      <c r="K125" s="103" t="s">
        <v>55</v>
      </c>
      <c r="L125" s="75" t="s">
        <v>28</v>
      </c>
      <c r="M125" s="75" t="s">
        <v>32</v>
      </c>
      <c r="N125" s="76" t="s">
        <v>38</v>
      </c>
      <c r="O125" s="102"/>
      <c r="P125" s="102"/>
      <c r="Q125" s="76" t="s">
        <v>85</v>
      </c>
      <c r="R125" s="126"/>
      <c r="S125" s="15"/>
      <c r="T125" s="15"/>
    </row>
    <row r="126" spans="1:20" ht="16.5">
      <c r="A126" s="96">
        <v>31</v>
      </c>
      <c r="B126" s="96" t="s">
        <v>22</v>
      </c>
      <c r="C126" s="97">
        <f>C127+C128+C129</f>
        <v>113000</v>
      </c>
      <c r="D126" s="97">
        <f>D127+D128+D129</f>
        <v>43340</v>
      </c>
      <c r="E126" s="97"/>
      <c r="F126" s="97">
        <f>F128</f>
        <v>0</v>
      </c>
      <c r="G126" s="97"/>
      <c r="H126" s="97"/>
      <c r="I126" s="97"/>
      <c r="J126" s="97">
        <f>J127+J128+J129</f>
        <v>0</v>
      </c>
      <c r="K126" s="97"/>
      <c r="L126" s="97"/>
      <c r="M126" s="97"/>
      <c r="N126" s="97"/>
      <c r="O126" s="67"/>
      <c r="P126" s="67"/>
      <c r="Q126" s="97">
        <f>Q127+Q128+Q129</f>
        <v>69660</v>
      </c>
      <c r="R126" s="112"/>
      <c r="S126" s="15"/>
      <c r="T126" s="15"/>
    </row>
    <row r="127" spans="1:20" ht="16.5">
      <c r="A127" s="80">
        <v>311</v>
      </c>
      <c r="B127" s="87" t="s">
        <v>22</v>
      </c>
      <c r="C127" s="99">
        <f aca="true" t="shared" si="1" ref="C127:C132">D127+J127+Q127</f>
        <v>92500</v>
      </c>
      <c r="D127" s="82">
        <v>37000</v>
      </c>
      <c r="E127" s="82"/>
      <c r="F127" s="82"/>
      <c r="G127" s="82"/>
      <c r="H127" s="82"/>
      <c r="I127" s="82"/>
      <c r="J127" s="82"/>
      <c r="K127" s="82"/>
      <c r="L127" s="127"/>
      <c r="M127" s="127"/>
      <c r="N127" s="127"/>
      <c r="O127" s="128"/>
      <c r="P127" s="128"/>
      <c r="Q127" s="128">
        <v>55500</v>
      </c>
      <c r="R127" s="109"/>
      <c r="S127" s="15"/>
      <c r="T127" s="15"/>
    </row>
    <row r="128" spans="1:20" ht="16.5">
      <c r="A128" s="80">
        <v>312</v>
      </c>
      <c r="B128" s="87" t="s">
        <v>72</v>
      </c>
      <c r="C128" s="99">
        <f>D128+J128+Q128+F128</f>
        <v>5000</v>
      </c>
      <c r="D128" s="82">
        <v>0</v>
      </c>
      <c r="E128" s="82"/>
      <c r="F128" s="82">
        <v>0</v>
      </c>
      <c r="G128" s="82"/>
      <c r="H128" s="82"/>
      <c r="I128" s="82"/>
      <c r="J128" s="82"/>
      <c r="K128" s="82"/>
      <c r="L128" s="127"/>
      <c r="M128" s="127"/>
      <c r="N128" s="127"/>
      <c r="O128" s="128"/>
      <c r="P128" s="128"/>
      <c r="Q128" s="128">
        <v>5000</v>
      </c>
      <c r="R128" s="109"/>
      <c r="S128" s="15"/>
      <c r="T128" s="15"/>
    </row>
    <row r="129" spans="1:20" ht="16.5">
      <c r="A129" s="80">
        <v>313</v>
      </c>
      <c r="B129" s="87" t="s">
        <v>64</v>
      </c>
      <c r="C129" s="99">
        <f t="shared" si="1"/>
        <v>15500</v>
      </c>
      <c r="D129" s="82">
        <v>6340</v>
      </c>
      <c r="E129" s="82"/>
      <c r="F129" s="82"/>
      <c r="G129" s="82"/>
      <c r="H129" s="82"/>
      <c r="I129" s="82"/>
      <c r="J129" s="82"/>
      <c r="K129" s="82"/>
      <c r="L129" s="127"/>
      <c r="M129" s="127"/>
      <c r="N129" s="127"/>
      <c r="O129" s="128"/>
      <c r="P129" s="128"/>
      <c r="Q129" s="128">
        <v>9160</v>
      </c>
      <c r="R129" s="109"/>
      <c r="S129" s="15"/>
      <c r="T129" s="15"/>
    </row>
    <row r="130" spans="1:20" ht="16.5">
      <c r="A130" s="83">
        <v>32</v>
      </c>
      <c r="B130" s="84" t="s">
        <v>19</v>
      </c>
      <c r="C130" s="97">
        <f t="shared" si="1"/>
        <v>14600</v>
      </c>
      <c r="D130" s="85">
        <f>D131+D132</f>
        <v>8760</v>
      </c>
      <c r="E130" s="82"/>
      <c r="F130" s="82"/>
      <c r="G130" s="82"/>
      <c r="H130" s="82"/>
      <c r="I130" s="82"/>
      <c r="J130" s="85"/>
      <c r="K130" s="82"/>
      <c r="L130" s="127"/>
      <c r="M130" s="127"/>
      <c r="N130" s="127"/>
      <c r="O130" s="128"/>
      <c r="P130" s="128"/>
      <c r="Q130" s="136">
        <f>Q131+Q132</f>
        <v>5840</v>
      </c>
      <c r="R130" s="109"/>
      <c r="S130" s="15"/>
      <c r="T130" s="15"/>
    </row>
    <row r="131" spans="1:20" ht="16.5">
      <c r="A131" s="80">
        <v>321</v>
      </c>
      <c r="B131" s="87" t="s">
        <v>73</v>
      </c>
      <c r="C131" s="99">
        <f t="shared" si="1"/>
        <v>14300</v>
      </c>
      <c r="D131" s="82">
        <v>8460</v>
      </c>
      <c r="E131" s="82"/>
      <c r="F131" s="82"/>
      <c r="G131" s="82"/>
      <c r="H131" s="82"/>
      <c r="I131" s="82"/>
      <c r="J131" s="82"/>
      <c r="K131" s="82"/>
      <c r="L131" s="127"/>
      <c r="M131" s="127"/>
      <c r="N131" s="127"/>
      <c r="O131" s="128"/>
      <c r="P131" s="128"/>
      <c r="Q131" s="128">
        <v>5840</v>
      </c>
      <c r="R131" s="109"/>
      <c r="S131" s="15"/>
      <c r="T131" s="15"/>
    </row>
    <row r="132" spans="1:20" ht="16.5">
      <c r="A132" s="80">
        <v>323</v>
      </c>
      <c r="B132" s="86" t="s">
        <v>62</v>
      </c>
      <c r="C132" s="99">
        <f t="shared" si="1"/>
        <v>300</v>
      </c>
      <c r="D132" s="82">
        <v>300</v>
      </c>
      <c r="E132" s="82"/>
      <c r="F132" s="82"/>
      <c r="G132" s="82"/>
      <c r="H132" s="82"/>
      <c r="I132" s="82"/>
      <c r="J132" s="82">
        <v>0</v>
      </c>
      <c r="K132" s="82"/>
      <c r="L132" s="127"/>
      <c r="M132" s="127"/>
      <c r="N132" s="127"/>
      <c r="O132" s="128"/>
      <c r="P132" s="128"/>
      <c r="Q132" s="128">
        <v>0</v>
      </c>
      <c r="R132" s="109"/>
      <c r="S132" s="15"/>
      <c r="T132" s="15"/>
    </row>
    <row r="133" spans="1:20" ht="16.5">
      <c r="A133" s="88"/>
      <c r="B133" s="89" t="s">
        <v>10</v>
      </c>
      <c r="C133" s="90">
        <f>C126+C130</f>
        <v>127600</v>
      </c>
      <c r="D133" s="90">
        <f>D126+D130</f>
        <v>52100</v>
      </c>
      <c r="E133" s="90"/>
      <c r="F133" s="90">
        <f>F126</f>
        <v>0</v>
      </c>
      <c r="G133" s="90"/>
      <c r="H133" s="90"/>
      <c r="I133" s="90"/>
      <c r="J133" s="90">
        <f>J130+J126</f>
        <v>0</v>
      </c>
      <c r="K133" s="90"/>
      <c r="L133" s="90"/>
      <c r="M133" s="90"/>
      <c r="N133" s="90"/>
      <c r="O133" s="102"/>
      <c r="P133" s="102"/>
      <c r="Q133" s="106">
        <f>Q126+Q130</f>
        <v>75500</v>
      </c>
      <c r="R133" s="15"/>
      <c r="S133" s="15"/>
      <c r="T133" s="15"/>
    </row>
    <row r="134" spans="1:20" ht="16.5">
      <c r="A134" s="91"/>
      <c r="B134" s="92" t="s">
        <v>11</v>
      </c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102"/>
      <c r="P134" s="102"/>
      <c r="Q134" s="102"/>
      <c r="R134" s="109"/>
      <c r="S134" s="15"/>
      <c r="T134" s="15"/>
    </row>
    <row r="135" spans="1:20" ht="16.5">
      <c r="A135" s="130"/>
      <c r="B135" s="13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09"/>
      <c r="P135" s="109"/>
      <c r="Q135" s="109"/>
      <c r="R135" s="109"/>
      <c r="S135" s="15"/>
      <c r="T135" s="15"/>
    </row>
    <row r="136" spans="1:20" ht="16.5">
      <c r="A136" s="116"/>
      <c r="B136" s="117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8"/>
      <c r="P136" s="115"/>
      <c r="Q136" s="15"/>
      <c r="R136" s="109"/>
      <c r="S136" s="15"/>
      <c r="T136" s="15"/>
    </row>
    <row r="137" spans="1:20" ht="16.5">
      <c r="A137" s="116"/>
      <c r="B137" s="119" t="s">
        <v>104</v>
      </c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8"/>
      <c r="P137" s="115"/>
      <c r="Q137" s="15"/>
      <c r="R137" s="109"/>
      <c r="S137" s="15"/>
      <c r="T137" s="15"/>
    </row>
    <row r="138" spans="1:20" ht="16.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109"/>
      <c r="N138" s="68"/>
      <c r="O138" s="109"/>
      <c r="P138" s="109"/>
      <c r="Q138" s="109"/>
      <c r="R138" s="109"/>
      <c r="S138" s="109"/>
      <c r="T138" s="109"/>
    </row>
    <row r="139" spans="1:20" ht="82.5">
      <c r="A139" s="120" t="s">
        <v>14</v>
      </c>
      <c r="B139" s="120" t="s">
        <v>7</v>
      </c>
      <c r="C139" s="103" t="s">
        <v>95</v>
      </c>
      <c r="D139" s="103" t="s">
        <v>17</v>
      </c>
      <c r="E139" s="103" t="s">
        <v>1</v>
      </c>
      <c r="F139" s="103" t="s">
        <v>35</v>
      </c>
      <c r="G139" s="103" t="s">
        <v>31</v>
      </c>
      <c r="H139" s="103" t="s">
        <v>30</v>
      </c>
      <c r="I139" s="103" t="s">
        <v>29</v>
      </c>
      <c r="J139" s="103" t="s">
        <v>26</v>
      </c>
      <c r="K139" s="103" t="s">
        <v>55</v>
      </c>
      <c r="L139" s="75" t="s">
        <v>28</v>
      </c>
      <c r="M139" s="75" t="s">
        <v>32</v>
      </c>
      <c r="N139" s="76" t="s">
        <v>38</v>
      </c>
      <c r="O139" s="102"/>
      <c r="P139" s="102"/>
      <c r="Q139" s="76" t="s">
        <v>85</v>
      </c>
      <c r="R139" s="75" t="s">
        <v>106</v>
      </c>
      <c r="S139" s="109"/>
      <c r="T139" s="109"/>
    </row>
    <row r="140" spans="1:20" ht="16.5">
      <c r="A140" s="96">
        <v>31</v>
      </c>
      <c r="B140" s="96" t="s">
        <v>22</v>
      </c>
      <c r="C140" s="97">
        <f>C141+C142+C143</f>
        <v>7640000</v>
      </c>
      <c r="D140" s="97"/>
      <c r="E140" s="97"/>
      <c r="F140" s="97"/>
      <c r="G140" s="97"/>
      <c r="H140" s="97"/>
      <c r="I140" s="97"/>
      <c r="J140" s="97">
        <f>J141+J142+J143</f>
        <v>7640000</v>
      </c>
      <c r="K140" s="97"/>
      <c r="L140" s="97"/>
      <c r="M140" s="97"/>
      <c r="N140" s="97"/>
      <c r="O140" s="67"/>
      <c r="P140" s="67"/>
      <c r="Q140" s="97"/>
      <c r="R140" s="97"/>
      <c r="S140" s="67"/>
      <c r="T140" s="67"/>
    </row>
    <row r="141" spans="1:20" ht="16.5">
      <c r="A141" s="80">
        <v>311</v>
      </c>
      <c r="B141" s="87" t="s">
        <v>22</v>
      </c>
      <c r="C141" s="99">
        <f>J141</f>
        <v>6300000</v>
      </c>
      <c r="D141" s="82"/>
      <c r="E141" s="82"/>
      <c r="F141" s="82"/>
      <c r="G141" s="82"/>
      <c r="H141" s="82"/>
      <c r="I141" s="82"/>
      <c r="J141" s="82">
        <v>6300000</v>
      </c>
      <c r="K141" s="82"/>
      <c r="L141" s="127"/>
      <c r="M141" s="127"/>
      <c r="N141" s="127"/>
      <c r="O141" s="128"/>
      <c r="P141" s="128"/>
      <c r="Q141" s="128"/>
      <c r="R141" s="128"/>
      <c r="S141" s="67"/>
      <c r="T141" s="67"/>
    </row>
    <row r="142" spans="1:20" ht="16.5">
      <c r="A142" s="80">
        <v>312</v>
      </c>
      <c r="B142" s="87" t="s">
        <v>72</v>
      </c>
      <c r="C142" s="99">
        <f>J142</f>
        <v>290000</v>
      </c>
      <c r="D142" s="82"/>
      <c r="E142" s="82"/>
      <c r="F142" s="82"/>
      <c r="G142" s="82"/>
      <c r="H142" s="82"/>
      <c r="I142" s="82"/>
      <c r="J142" s="82">
        <v>290000</v>
      </c>
      <c r="K142" s="82"/>
      <c r="L142" s="127"/>
      <c r="M142" s="127"/>
      <c r="N142" s="127"/>
      <c r="O142" s="128"/>
      <c r="P142" s="128"/>
      <c r="Q142" s="128"/>
      <c r="R142" s="128"/>
      <c r="S142" s="67"/>
      <c r="T142" s="67"/>
    </row>
    <row r="143" spans="1:20" ht="16.5">
      <c r="A143" s="80">
        <v>313</v>
      </c>
      <c r="B143" s="87" t="s">
        <v>64</v>
      </c>
      <c r="C143" s="99">
        <f>J143</f>
        <v>1050000</v>
      </c>
      <c r="D143" s="82"/>
      <c r="E143" s="82"/>
      <c r="F143" s="82"/>
      <c r="G143" s="82"/>
      <c r="H143" s="82"/>
      <c r="I143" s="82"/>
      <c r="J143" s="82">
        <v>1050000</v>
      </c>
      <c r="K143" s="82"/>
      <c r="L143" s="127"/>
      <c r="M143" s="127"/>
      <c r="N143" s="127"/>
      <c r="O143" s="128"/>
      <c r="P143" s="128"/>
      <c r="Q143" s="128"/>
      <c r="R143" s="128"/>
      <c r="S143" s="67"/>
      <c r="T143" s="67"/>
    </row>
    <row r="144" spans="1:20" ht="16.5">
      <c r="A144" s="83">
        <v>32</v>
      </c>
      <c r="B144" s="84" t="s">
        <v>19</v>
      </c>
      <c r="C144" s="97">
        <f>C145+C146</f>
        <v>200000</v>
      </c>
      <c r="D144" s="82"/>
      <c r="E144" s="82"/>
      <c r="F144" s="82"/>
      <c r="G144" s="82"/>
      <c r="H144" s="82"/>
      <c r="I144" s="82"/>
      <c r="J144" s="85">
        <f>J145+J146</f>
        <v>200000</v>
      </c>
      <c r="K144" s="82"/>
      <c r="L144" s="127"/>
      <c r="M144" s="127"/>
      <c r="N144" s="127"/>
      <c r="O144" s="128"/>
      <c r="P144" s="128"/>
      <c r="Q144" s="128"/>
      <c r="R144" s="128"/>
      <c r="S144" s="67"/>
      <c r="T144" s="67"/>
    </row>
    <row r="145" spans="1:20" ht="16.5">
      <c r="A145" s="80">
        <v>321</v>
      </c>
      <c r="B145" s="87" t="s">
        <v>73</v>
      </c>
      <c r="C145" s="99">
        <f>J145</f>
        <v>155000</v>
      </c>
      <c r="D145" s="82"/>
      <c r="E145" s="82"/>
      <c r="F145" s="82"/>
      <c r="G145" s="82"/>
      <c r="H145" s="82"/>
      <c r="I145" s="82"/>
      <c r="J145" s="82">
        <v>155000</v>
      </c>
      <c r="K145" s="82"/>
      <c r="L145" s="127"/>
      <c r="M145" s="127"/>
      <c r="N145" s="127"/>
      <c r="O145" s="128"/>
      <c r="P145" s="128"/>
      <c r="Q145" s="128"/>
      <c r="R145" s="133"/>
      <c r="S145" s="67"/>
      <c r="T145" s="67"/>
    </row>
    <row r="146" spans="1:20" ht="16.5">
      <c r="A146" s="80">
        <v>329</v>
      </c>
      <c r="B146" s="86" t="s">
        <v>74</v>
      </c>
      <c r="C146" s="99">
        <f>J146</f>
        <v>45000</v>
      </c>
      <c r="D146" s="82"/>
      <c r="E146" s="82"/>
      <c r="F146" s="82"/>
      <c r="G146" s="82"/>
      <c r="H146" s="82"/>
      <c r="I146" s="82"/>
      <c r="J146" s="82">
        <v>45000</v>
      </c>
      <c r="K146" s="82"/>
      <c r="L146" s="127"/>
      <c r="M146" s="127"/>
      <c r="N146" s="127"/>
      <c r="O146" s="128"/>
      <c r="P146" s="128"/>
      <c r="Q146" s="128"/>
      <c r="R146" s="109"/>
      <c r="S146" s="109"/>
      <c r="T146" s="67"/>
    </row>
    <row r="147" spans="1:20" ht="16.5">
      <c r="A147" s="88"/>
      <c r="B147" s="89" t="s">
        <v>10</v>
      </c>
      <c r="C147" s="90">
        <f>C140+C144</f>
        <v>7840000</v>
      </c>
      <c r="D147" s="90"/>
      <c r="E147" s="90"/>
      <c r="F147" s="90"/>
      <c r="G147" s="90"/>
      <c r="H147" s="90"/>
      <c r="I147" s="90"/>
      <c r="J147" s="90">
        <f>J144+J140</f>
        <v>7840000</v>
      </c>
      <c r="K147" s="90"/>
      <c r="L147" s="90"/>
      <c r="M147" s="90"/>
      <c r="N147" s="90"/>
      <c r="O147" s="102"/>
      <c r="P147" s="102"/>
      <c r="Q147" s="106"/>
      <c r="R147" s="106"/>
      <c r="S147" s="109"/>
      <c r="T147" s="109"/>
    </row>
    <row r="148" spans="1:20" ht="16.5">
      <c r="A148" s="91"/>
      <c r="B148" s="92" t="s">
        <v>11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102"/>
      <c r="P148" s="102"/>
      <c r="Q148" s="137"/>
      <c r="R148" s="137"/>
      <c r="S148" s="109"/>
      <c r="T148" s="109"/>
    </row>
    <row r="149" spans="1:20" ht="16.5">
      <c r="A149" s="93"/>
      <c r="B149" s="94"/>
      <c r="C149" s="67"/>
      <c r="D149" s="79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109"/>
      <c r="S149" s="109"/>
      <c r="T149" s="109"/>
    </row>
    <row r="150" spans="1:20" ht="16.5">
      <c r="A150" s="91"/>
      <c r="B150" s="92" t="s">
        <v>11</v>
      </c>
      <c r="C150" s="90">
        <f>C147+C108+C81+C60+C121+C133</f>
        <v>11385720</v>
      </c>
      <c r="D150" s="90">
        <f>D121+D108+D81+D133</f>
        <v>662900</v>
      </c>
      <c r="E150" s="90">
        <f>E108</f>
        <v>30000</v>
      </c>
      <c r="F150" s="90">
        <f>F108+F81+F133</f>
        <v>990200</v>
      </c>
      <c r="G150" s="90">
        <f>G108+G81+G60</f>
        <v>137000</v>
      </c>
      <c r="H150" s="90">
        <f>H108+H81+H60</f>
        <v>42000</v>
      </c>
      <c r="I150" s="90">
        <f>I108+I81+K108</f>
        <v>332500</v>
      </c>
      <c r="J150" s="90">
        <f>J147+J121+J108</f>
        <v>8187000</v>
      </c>
      <c r="K150" s="90">
        <f>K60</f>
        <v>333120</v>
      </c>
      <c r="L150" s="90">
        <f>J60</f>
        <v>447500</v>
      </c>
      <c r="M150" s="90">
        <f>L108</f>
        <v>17000</v>
      </c>
      <c r="N150" s="90">
        <f>M108+Q121</f>
        <v>10000</v>
      </c>
      <c r="O150" s="67" t="e">
        <f>#REF!+O109+L96+L83</f>
        <v>#REF!</v>
      </c>
      <c r="P150" s="67"/>
      <c r="Q150" s="106">
        <f>Q133</f>
        <v>75500</v>
      </c>
      <c r="R150" s="106">
        <f>N108+Q108</f>
        <v>121000</v>
      </c>
      <c r="S150" s="109"/>
      <c r="T150" s="15"/>
    </row>
    <row r="151" spans="1:20" ht="16.5">
      <c r="A151" s="93"/>
      <c r="B151" s="94"/>
      <c r="C151" s="67"/>
      <c r="D151" s="79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109"/>
      <c r="S151" s="109"/>
      <c r="T151" s="109"/>
    </row>
    <row r="152" spans="1:20" ht="16.5">
      <c r="A152" s="93"/>
      <c r="B152" s="94"/>
      <c r="C152" s="67"/>
      <c r="D152" s="79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109"/>
      <c r="S152" s="109"/>
      <c r="T152" s="109"/>
    </row>
    <row r="153" spans="1:20" ht="16.5">
      <c r="A153" s="93"/>
      <c r="B153" s="94"/>
      <c r="C153" s="67"/>
      <c r="D153" s="79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109"/>
      <c r="T153" s="109"/>
    </row>
    <row r="154" spans="1:20" ht="18">
      <c r="A154" s="121"/>
      <c r="B154" s="122"/>
      <c r="C154" s="16"/>
      <c r="D154" s="79"/>
      <c r="E154" s="67"/>
      <c r="F154" s="67"/>
      <c r="G154" s="67"/>
      <c r="H154" s="67"/>
      <c r="I154" s="67"/>
      <c r="J154" s="67"/>
      <c r="K154" s="67"/>
      <c r="L154" s="67"/>
      <c r="M154" s="18" t="s">
        <v>57</v>
      </c>
      <c r="N154" s="18"/>
      <c r="O154" s="67"/>
      <c r="P154" s="67"/>
      <c r="Q154" s="67"/>
      <c r="R154" s="67"/>
      <c r="S154" s="109"/>
      <c r="T154" s="109"/>
    </row>
    <row r="155" spans="1:20" ht="18">
      <c r="A155" s="121"/>
      <c r="B155" s="122"/>
      <c r="C155" s="16"/>
      <c r="D155" s="79"/>
      <c r="E155" s="67"/>
      <c r="F155" s="67"/>
      <c r="G155" s="67"/>
      <c r="H155" s="67"/>
      <c r="I155" s="67"/>
      <c r="J155" s="67"/>
      <c r="K155" s="67"/>
      <c r="L155" s="67"/>
      <c r="M155" s="18" t="s">
        <v>75</v>
      </c>
      <c r="N155" s="18"/>
      <c r="O155" s="67"/>
      <c r="P155" s="67"/>
      <c r="Q155" s="67"/>
      <c r="R155" s="67"/>
      <c r="S155" s="67"/>
      <c r="T155" s="67"/>
    </row>
    <row r="156" spans="1:3" ht="15.75">
      <c r="A156" s="10"/>
      <c r="B156" s="11"/>
      <c r="C156" s="12"/>
    </row>
    <row r="157" ht="14.25">
      <c r="M157" s="2" t="s">
        <v>88</v>
      </c>
    </row>
  </sheetData>
  <sheetProtection/>
  <mergeCells count="19">
    <mergeCell ref="A10:C10"/>
    <mergeCell ref="A37:C37"/>
    <mergeCell ref="A20:C20"/>
    <mergeCell ref="A21:C21"/>
    <mergeCell ref="A34:C34"/>
    <mergeCell ref="A18:C18"/>
    <mergeCell ref="A14:C14"/>
    <mergeCell ref="A26:C26"/>
    <mergeCell ref="A15:C15"/>
    <mergeCell ref="A17:C17"/>
    <mergeCell ref="A36:C36"/>
    <mergeCell ref="A33:C33"/>
    <mergeCell ref="A1:L1"/>
    <mergeCell ref="A11:C11"/>
    <mergeCell ref="A12:C12"/>
    <mergeCell ref="A22:C22"/>
    <mergeCell ref="A13:C13"/>
    <mergeCell ref="A16:C16"/>
    <mergeCell ref="A32:C32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46" r:id="rId1"/>
  <rowBreaks count="2" manualBreakCount="2">
    <brk id="48" max="255" man="1"/>
    <brk id="11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6" max="6" width="12.8515625" style="0" customWidth="1"/>
    <col min="7" max="7" width="13.57421875" style="0" customWidth="1"/>
    <col min="8" max="8" width="13.7109375" style="0" customWidth="1"/>
  </cols>
  <sheetData>
    <row r="3" spans="1:8" ht="43.5" customHeight="1">
      <c r="A3" s="233" t="s">
        <v>112</v>
      </c>
      <c r="B3" s="233"/>
      <c r="C3" s="233"/>
      <c r="D3" s="233"/>
      <c r="E3" s="233"/>
      <c r="F3" s="233"/>
      <c r="G3" s="233"/>
      <c r="H3" s="233"/>
    </row>
    <row r="4" spans="1:8" ht="18">
      <c r="A4" s="233" t="s">
        <v>113</v>
      </c>
      <c r="B4" s="233"/>
      <c r="C4" s="233"/>
      <c r="D4" s="233"/>
      <c r="E4" s="233"/>
      <c r="F4" s="233"/>
      <c r="G4" s="240"/>
      <c r="H4" s="240"/>
    </row>
    <row r="5" spans="1:8" ht="18">
      <c r="A5" s="233"/>
      <c r="B5" s="233"/>
      <c r="C5" s="233"/>
      <c r="D5" s="233"/>
      <c r="E5" s="233"/>
      <c r="F5" s="233"/>
      <c r="G5" s="233"/>
      <c r="H5" s="235"/>
    </row>
    <row r="6" spans="1:8" ht="18">
      <c r="A6" s="146"/>
      <c r="B6" s="147"/>
      <c r="C6" s="147"/>
      <c r="D6" s="147"/>
      <c r="E6" s="147"/>
      <c r="F6" s="145"/>
      <c r="G6" s="145"/>
      <c r="H6" s="145"/>
    </row>
    <row r="7" spans="1:8" ht="39">
      <c r="A7" s="148"/>
      <c r="B7" s="149"/>
      <c r="C7" s="149"/>
      <c r="D7" s="150"/>
      <c r="E7" s="151"/>
      <c r="F7" s="152" t="s">
        <v>114</v>
      </c>
      <c r="G7" s="152" t="s">
        <v>115</v>
      </c>
      <c r="H7" s="153" t="s">
        <v>116</v>
      </c>
    </row>
    <row r="8" spans="1:8" ht="15.75">
      <c r="A8" s="227" t="s">
        <v>117</v>
      </c>
      <c r="B8" s="228"/>
      <c r="C8" s="228"/>
      <c r="D8" s="228"/>
      <c r="E8" s="232"/>
      <c r="F8" s="155">
        <v>11264720</v>
      </c>
      <c r="G8" s="155">
        <v>11258720</v>
      </c>
      <c r="H8" s="155">
        <v>11258720</v>
      </c>
    </row>
    <row r="9" spans="1:8" ht="15.75">
      <c r="A9" s="227" t="s">
        <v>118</v>
      </c>
      <c r="B9" s="228"/>
      <c r="C9" s="228"/>
      <c r="D9" s="228"/>
      <c r="E9" s="232"/>
      <c r="F9" s="155">
        <f>F8-F10</f>
        <v>11255720</v>
      </c>
      <c r="G9" s="155">
        <f>G8-G10</f>
        <v>11249720</v>
      </c>
      <c r="H9" s="155">
        <f>H8-H10</f>
        <v>11249720</v>
      </c>
    </row>
    <row r="10" spans="1:8" ht="15.75">
      <c r="A10" s="231" t="s">
        <v>119</v>
      </c>
      <c r="B10" s="232"/>
      <c r="C10" s="232"/>
      <c r="D10" s="232"/>
      <c r="E10" s="232"/>
      <c r="F10" s="155">
        <v>9000</v>
      </c>
      <c r="G10" s="155">
        <v>9000</v>
      </c>
      <c r="H10" s="155">
        <v>9000</v>
      </c>
    </row>
    <row r="11" spans="1:8" ht="15.75">
      <c r="A11" s="156" t="s">
        <v>120</v>
      </c>
      <c r="B11" s="154"/>
      <c r="C11" s="154"/>
      <c r="D11" s="154"/>
      <c r="E11" s="154"/>
      <c r="F11" s="155">
        <v>11385720</v>
      </c>
      <c r="G11" s="155">
        <f>G8</f>
        <v>11258720</v>
      </c>
      <c r="H11" s="155">
        <f>H8</f>
        <v>11258720</v>
      </c>
    </row>
    <row r="12" spans="1:8" ht="15.75">
      <c r="A12" s="229" t="s">
        <v>121</v>
      </c>
      <c r="B12" s="228"/>
      <c r="C12" s="228"/>
      <c r="D12" s="228"/>
      <c r="E12" s="230"/>
      <c r="F12" s="157">
        <f>F11-F13</f>
        <v>11171720</v>
      </c>
      <c r="G12" s="157">
        <f>G11-G13</f>
        <v>11044720</v>
      </c>
      <c r="H12" s="157">
        <f>H11-H13</f>
        <v>11044720</v>
      </c>
    </row>
    <row r="13" spans="1:8" ht="15.75">
      <c r="A13" s="231" t="s">
        <v>122</v>
      </c>
      <c r="B13" s="232"/>
      <c r="C13" s="232"/>
      <c r="D13" s="232"/>
      <c r="E13" s="232"/>
      <c r="F13" s="157">
        <v>214000</v>
      </c>
      <c r="G13" s="157">
        <v>214000</v>
      </c>
      <c r="H13" s="157">
        <v>214000</v>
      </c>
    </row>
    <row r="14" spans="1:8" ht="15.75">
      <c r="A14" s="229" t="s">
        <v>123</v>
      </c>
      <c r="B14" s="228"/>
      <c r="C14" s="228"/>
      <c r="D14" s="228"/>
      <c r="E14" s="228"/>
      <c r="F14" s="157">
        <f>F8-F11</f>
        <v>-121000</v>
      </c>
      <c r="G14" s="157">
        <f>G8-G11</f>
        <v>0</v>
      </c>
      <c r="H14" s="157">
        <f>H8-H11</f>
        <v>0</v>
      </c>
    </row>
    <row r="15" spans="1:8" ht="18">
      <c r="A15" s="233"/>
      <c r="B15" s="234"/>
      <c r="C15" s="234"/>
      <c r="D15" s="234"/>
      <c r="E15" s="234"/>
      <c r="F15" s="235"/>
      <c r="G15" s="235"/>
      <c r="H15" s="235"/>
    </row>
    <row r="16" spans="1:8" ht="39">
      <c r="A16" s="148"/>
      <c r="B16" s="149"/>
      <c r="C16" s="149"/>
      <c r="D16" s="150"/>
      <c r="E16" s="151"/>
      <c r="F16" s="152" t="s">
        <v>114</v>
      </c>
      <c r="G16" s="152" t="s">
        <v>115</v>
      </c>
      <c r="H16" s="153" t="s">
        <v>116</v>
      </c>
    </row>
    <row r="17" spans="1:8" ht="15.75">
      <c r="A17" s="236" t="s">
        <v>124</v>
      </c>
      <c r="B17" s="237"/>
      <c r="C17" s="237"/>
      <c r="D17" s="237"/>
      <c r="E17" s="238"/>
      <c r="F17" s="159">
        <f>F14</f>
        <v>-121000</v>
      </c>
      <c r="G17" s="159">
        <v>0</v>
      </c>
      <c r="H17" s="157">
        <v>0</v>
      </c>
    </row>
    <row r="18" spans="1:8" ht="18">
      <c r="A18" s="239"/>
      <c r="B18" s="234"/>
      <c r="C18" s="234"/>
      <c r="D18" s="234"/>
      <c r="E18" s="234"/>
      <c r="F18" s="235"/>
      <c r="G18" s="235"/>
      <c r="H18" s="235"/>
    </row>
    <row r="19" spans="1:8" ht="39">
      <c r="A19" s="148"/>
      <c r="B19" s="149"/>
      <c r="C19" s="149"/>
      <c r="D19" s="150"/>
      <c r="E19" s="151"/>
      <c r="F19" s="152" t="s">
        <v>114</v>
      </c>
      <c r="G19" s="152" t="s">
        <v>115</v>
      </c>
      <c r="H19" s="153" t="s">
        <v>116</v>
      </c>
    </row>
    <row r="20" spans="1:8" ht="15.75">
      <c r="A20" s="227" t="s">
        <v>125</v>
      </c>
      <c r="B20" s="228"/>
      <c r="C20" s="228"/>
      <c r="D20" s="228"/>
      <c r="E20" s="228"/>
      <c r="F20" s="155">
        <v>0</v>
      </c>
      <c r="G20" s="155">
        <v>0</v>
      </c>
      <c r="H20" s="155">
        <v>0</v>
      </c>
    </row>
    <row r="21" spans="1:8" ht="15.75">
      <c r="A21" s="227" t="s">
        <v>126</v>
      </c>
      <c r="B21" s="228"/>
      <c r="C21" s="228"/>
      <c r="D21" s="228"/>
      <c r="E21" s="228"/>
      <c r="F21" s="155">
        <v>0</v>
      </c>
      <c r="G21" s="155">
        <v>0</v>
      </c>
      <c r="H21" s="155">
        <v>0</v>
      </c>
    </row>
    <row r="22" spans="1:8" ht="15.75">
      <c r="A22" s="229" t="s">
        <v>127</v>
      </c>
      <c r="B22" s="228"/>
      <c r="C22" s="228"/>
      <c r="D22" s="228"/>
      <c r="E22" s="228"/>
      <c r="F22" s="155">
        <v>0</v>
      </c>
      <c r="G22" s="155">
        <v>0</v>
      </c>
      <c r="H22" s="155">
        <v>0</v>
      </c>
    </row>
    <row r="23" spans="1:8" ht="18">
      <c r="A23" s="160"/>
      <c r="B23" s="161"/>
      <c r="C23" s="158"/>
      <c r="D23" s="162"/>
      <c r="E23" s="161"/>
      <c r="F23" s="163"/>
      <c r="G23" s="163"/>
      <c r="H23" s="163"/>
    </row>
    <row r="24" spans="1:8" ht="15.75">
      <c r="A24" s="229" t="s">
        <v>128</v>
      </c>
      <c r="B24" s="228"/>
      <c r="C24" s="228"/>
      <c r="D24" s="228"/>
      <c r="E24" s="228"/>
      <c r="F24" s="155">
        <v>0</v>
      </c>
      <c r="G24" s="155">
        <f>SUM(G14,G17,G22)</f>
        <v>0</v>
      </c>
      <c r="H24" s="155">
        <f>SUM(H14,H17,H22)</f>
        <v>0</v>
      </c>
    </row>
  </sheetData>
  <sheetProtection/>
  <mergeCells count="16">
    <mergeCell ref="A3:H3"/>
    <mergeCell ref="A4:H4"/>
    <mergeCell ref="A5:H5"/>
    <mergeCell ref="A8:E8"/>
    <mergeCell ref="A9:E9"/>
    <mergeCell ref="A10:E10"/>
    <mergeCell ref="A20:E20"/>
    <mergeCell ref="A21:E21"/>
    <mergeCell ref="A22:E22"/>
    <mergeCell ref="A24:E24"/>
    <mergeCell ref="A12:E12"/>
    <mergeCell ref="A13:E13"/>
    <mergeCell ref="A14:E14"/>
    <mergeCell ref="A15:H15"/>
    <mergeCell ref="A17:E17"/>
    <mergeCell ref="A18:H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5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2" max="2" width="9.8515625" style="0" customWidth="1"/>
    <col min="3" max="3" width="9.140625" style="0" customWidth="1"/>
    <col min="4" max="4" width="10.57421875" style="0" customWidth="1"/>
    <col min="5" max="5" width="9.140625" style="0" bestFit="1" customWidth="1"/>
    <col min="6" max="6" width="10.8515625" style="0" customWidth="1"/>
    <col min="7" max="7" width="15.28125" style="0" customWidth="1"/>
  </cols>
  <sheetData>
    <row r="3" spans="1:7" ht="30" customHeight="1">
      <c r="A3" s="233" t="s">
        <v>129</v>
      </c>
      <c r="B3" s="233"/>
      <c r="C3" s="233"/>
      <c r="D3" s="233"/>
      <c r="E3" s="233"/>
      <c r="F3" s="233"/>
      <c r="G3" s="233"/>
    </row>
    <row r="4" spans="1:7" ht="13.5" thickBot="1">
      <c r="A4" s="164"/>
      <c r="B4" s="165"/>
      <c r="C4" s="165"/>
      <c r="D4" s="165"/>
      <c r="E4" s="165"/>
      <c r="F4" s="165"/>
      <c r="G4" s="165"/>
    </row>
    <row r="5" spans="1:9" ht="26.25" thickBot="1">
      <c r="A5" s="166" t="s">
        <v>130</v>
      </c>
      <c r="B5" s="244" t="s">
        <v>131</v>
      </c>
      <c r="C5" s="245"/>
      <c r="D5" s="245"/>
      <c r="E5" s="245"/>
      <c r="F5" s="245"/>
      <c r="G5" s="246"/>
      <c r="H5" s="140"/>
      <c r="I5" s="140"/>
    </row>
    <row r="6" spans="1:9" ht="76.5">
      <c r="A6" s="167" t="s">
        <v>132</v>
      </c>
      <c r="B6" s="168" t="s">
        <v>133</v>
      </c>
      <c r="C6" s="169" t="s">
        <v>1</v>
      </c>
      <c r="D6" s="169" t="s">
        <v>134</v>
      </c>
      <c r="E6" s="169" t="s">
        <v>135</v>
      </c>
      <c r="F6" s="169" t="s">
        <v>136</v>
      </c>
      <c r="G6" s="169" t="s">
        <v>137</v>
      </c>
      <c r="H6" s="140"/>
      <c r="I6" s="140"/>
    </row>
    <row r="7" spans="1:7" s="140" customFormat="1" ht="12.75">
      <c r="A7" s="170">
        <v>63231</v>
      </c>
      <c r="B7" s="171"/>
      <c r="C7" s="171"/>
      <c r="D7" s="171"/>
      <c r="E7" s="172"/>
      <c r="F7" s="172"/>
      <c r="G7" s="171"/>
    </row>
    <row r="8" spans="1:7" s="140" customFormat="1" ht="12.75">
      <c r="A8" s="173" t="s">
        <v>138</v>
      </c>
      <c r="B8" s="174"/>
      <c r="C8" s="174"/>
      <c r="D8" s="175">
        <v>137000</v>
      </c>
      <c r="E8" s="174"/>
      <c r="F8" s="176"/>
      <c r="G8" s="174"/>
    </row>
    <row r="9" spans="1:7" s="140" customFormat="1" ht="12.75">
      <c r="A9" s="173">
        <v>63612</v>
      </c>
      <c r="B9" s="174"/>
      <c r="C9" s="174"/>
      <c r="D9" s="174"/>
      <c r="E9" s="175">
        <v>8110000</v>
      </c>
      <c r="F9" s="176"/>
      <c r="G9" s="174"/>
    </row>
    <row r="10" spans="1:9" ht="12.75">
      <c r="A10" s="177">
        <v>63613</v>
      </c>
      <c r="B10" s="175"/>
      <c r="C10" s="178"/>
      <c r="D10" s="179"/>
      <c r="E10" s="175">
        <v>374500</v>
      </c>
      <c r="F10" s="180"/>
      <c r="G10" s="175"/>
      <c r="H10" s="140"/>
      <c r="I10" s="140"/>
    </row>
    <row r="11" spans="1:9" ht="12.75">
      <c r="A11" s="177">
        <v>63622</v>
      </c>
      <c r="B11" s="175"/>
      <c r="C11" s="178"/>
      <c r="D11" s="179"/>
      <c r="E11" s="175">
        <v>32000</v>
      </c>
      <c r="F11" s="180"/>
      <c r="G11" s="175"/>
      <c r="H11" s="140"/>
      <c r="I11" s="140"/>
    </row>
    <row r="12" spans="1:9" ht="12.75">
      <c r="A12" s="177">
        <v>65264</v>
      </c>
      <c r="B12" s="178"/>
      <c r="C12" s="178"/>
      <c r="D12" s="178">
        <v>990200</v>
      </c>
      <c r="E12" s="178"/>
      <c r="F12" s="178"/>
      <c r="G12" s="178"/>
      <c r="H12" s="140"/>
      <c r="I12" s="140"/>
    </row>
    <row r="13" spans="1:9" ht="12.75">
      <c r="A13" s="177">
        <v>65267</v>
      </c>
      <c r="B13" s="178"/>
      <c r="C13" s="178"/>
      <c r="D13" s="178"/>
      <c r="E13" s="178"/>
      <c r="F13" s="178"/>
      <c r="G13" s="178">
        <v>15000</v>
      </c>
      <c r="H13" s="140"/>
      <c r="I13" s="140"/>
    </row>
    <row r="14" spans="1:9" ht="12.75">
      <c r="A14" s="177">
        <v>66151</v>
      </c>
      <c r="B14" s="178"/>
      <c r="C14" s="178">
        <v>30000</v>
      </c>
      <c r="D14" s="178"/>
      <c r="E14" s="178"/>
      <c r="F14" s="178"/>
      <c r="G14" s="178"/>
      <c r="H14" s="140"/>
      <c r="I14" s="140"/>
    </row>
    <row r="15" spans="1:9" ht="12.75">
      <c r="A15" s="177">
        <v>66313</v>
      </c>
      <c r="B15" s="178"/>
      <c r="C15" s="178"/>
      <c r="D15" s="178"/>
      <c r="E15" s="178"/>
      <c r="F15" s="178">
        <v>10000</v>
      </c>
      <c r="G15" s="178"/>
      <c r="H15" s="140"/>
      <c r="I15" s="140"/>
    </row>
    <row r="16" spans="1:9" ht="19.5" customHeight="1">
      <c r="A16" s="177" t="s">
        <v>139</v>
      </c>
      <c r="B16" s="178"/>
      <c r="C16" s="178"/>
      <c r="D16" s="178"/>
      <c r="E16" s="178"/>
      <c r="F16" s="178"/>
      <c r="G16" s="178"/>
      <c r="H16" s="140"/>
      <c r="I16" s="140"/>
    </row>
    <row r="17" spans="1:9" ht="12.75">
      <c r="A17" s="177">
        <v>67111</v>
      </c>
      <c r="B17" s="178">
        <v>1391420</v>
      </c>
      <c r="C17" s="178"/>
      <c r="D17" s="178"/>
      <c r="E17" s="178"/>
      <c r="F17" s="178"/>
      <c r="G17" s="178"/>
      <c r="H17" s="140"/>
      <c r="I17" s="140"/>
    </row>
    <row r="18" spans="1:9" ht="13.5" customHeight="1">
      <c r="A18" s="181" t="s">
        <v>140</v>
      </c>
      <c r="B18" s="178">
        <v>52100</v>
      </c>
      <c r="C18" s="178"/>
      <c r="D18" s="178"/>
      <c r="E18" s="178">
        <v>75500</v>
      </c>
      <c r="F18" s="178"/>
      <c r="G18" s="178"/>
      <c r="H18" s="140"/>
      <c r="I18" s="140"/>
    </row>
    <row r="19" spans="1:9" ht="13.5" customHeight="1">
      <c r="A19" s="181" t="s">
        <v>141</v>
      </c>
      <c r="B19" s="178"/>
      <c r="C19" s="178"/>
      <c r="D19" s="178"/>
      <c r="E19" s="178">
        <v>45000</v>
      </c>
      <c r="F19" s="178"/>
      <c r="G19" s="178"/>
      <c r="H19" s="140"/>
      <c r="I19" s="140"/>
    </row>
    <row r="20" spans="1:9" ht="13.5" thickBot="1">
      <c r="A20" s="182">
        <v>72111</v>
      </c>
      <c r="B20" s="183"/>
      <c r="C20" s="183"/>
      <c r="D20" s="183"/>
      <c r="E20" s="183"/>
      <c r="F20" s="183"/>
      <c r="G20" s="183">
        <v>2000</v>
      </c>
      <c r="H20" s="140"/>
      <c r="I20" s="140"/>
    </row>
    <row r="21" spans="1:9" ht="26.25" thickBot="1">
      <c r="A21" s="184" t="s">
        <v>142</v>
      </c>
      <c r="B21" s="185">
        <f>B20+B18+B17+B16+B14+B13+B12+B10+B19</f>
        <v>1443520</v>
      </c>
      <c r="C21" s="186">
        <f>C20+C18+C17+C16+C14+C13+C12+C10</f>
        <v>30000</v>
      </c>
      <c r="D21" s="187">
        <f>D20+D18+D17+D16+D14+D13+D12+D10+D8</f>
        <v>1127200</v>
      </c>
      <c r="E21" s="186">
        <f>E9+E10+E18+E19+E11</f>
        <v>8637000</v>
      </c>
      <c r="F21" s="187">
        <f>F15</f>
        <v>10000</v>
      </c>
      <c r="G21" s="188">
        <f>G20+G18+G17+G16+G14+G13+G12+G10</f>
        <v>17000</v>
      </c>
      <c r="H21" s="140"/>
      <c r="I21" s="140"/>
    </row>
    <row r="22" spans="1:8" ht="26.25" thickBot="1">
      <c r="A22" s="184" t="s">
        <v>143</v>
      </c>
      <c r="B22" s="241">
        <f>B21+C21+D21+E21+F21+G21</f>
        <v>11264720</v>
      </c>
      <c r="C22" s="242"/>
      <c r="D22" s="242"/>
      <c r="E22" s="242"/>
      <c r="F22" s="242"/>
      <c r="G22" s="243"/>
      <c r="H22" s="140"/>
    </row>
    <row r="23" spans="1:8" ht="12.75">
      <c r="A23" s="189"/>
      <c r="B23" s="190"/>
      <c r="C23" s="190"/>
      <c r="D23" s="190"/>
      <c r="E23" s="190"/>
      <c r="F23" s="190"/>
      <c r="G23" s="190"/>
      <c r="H23" s="140"/>
    </row>
    <row r="24" spans="1:8" ht="12.75">
      <c r="A24" s="189"/>
      <c r="B24" s="190"/>
      <c r="C24" s="190"/>
      <c r="D24" s="190"/>
      <c r="E24" s="190"/>
      <c r="F24" s="190"/>
      <c r="G24" s="190"/>
      <c r="H24" s="140"/>
    </row>
    <row r="25" spans="1:7" ht="13.5" thickBot="1">
      <c r="A25" s="144"/>
      <c r="B25" s="191"/>
      <c r="C25" s="144"/>
      <c r="D25" s="192"/>
      <c r="E25" s="193"/>
      <c r="F25" s="145"/>
      <c r="G25" s="145"/>
    </row>
    <row r="26" spans="1:7" ht="26.25" thickBot="1">
      <c r="A26" s="194" t="s">
        <v>130</v>
      </c>
      <c r="B26" s="244" t="s">
        <v>144</v>
      </c>
      <c r="C26" s="247"/>
      <c r="D26" s="247"/>
      <c r="E26" s="247"/>
      <c r="F26" s="247"/>
      <c r="G26" s="247"/>
    </row>
    <row r="27" spans="1:7" ht="77.25" thickBot="1">
      <c r="A27" s="195" t="s">
        <v>132</v>
      </c>
      <c r="B27" s="196" t="s">
        <v>133</v>
      </c>
      <c r="C27" s="197" t="s">
        <v>1</v>
      </c>
      <c r="D27" s="197" t="s">
        <v>134</v>
      </c>
      <c r="E27" s="197" t="s">
        <v>135</v>
      </c>
      <c r="F27" s="197" t="s">
        <v>136</v>
      </c>
      <c r="G27" s="197" t="s">
        <v>137</v>
      </c>
    </row>
    <row r="28" spans="1:7" ht="12.75">
      <c r="A28" s="198">
        <v>63</v>
      </c>
      <c r="B28" s="199"/>
      <c r="C28" s="200"/>
      <c r="D28" s="201"/>
      <c r="E28" s="202">
        <v>8516500</v>
      </c>
      <c r="F28" s="202"/>
      <c r="G28" s="202"/>
    </row>
    <row r="29" spans="1:7" ht="12.75">
      <c r="A29" s="203" t="s">
        <v>145</v>
      </c>
      <c r="B29" s="204"/>
      <c r="C29" s="205"/>
      <c r="D29" s="205">
        <v>137000</v>
      </c>
      <c r="E29" s="205"/>
      <c r="F29" s="205"/>
      <c r="G29" s="205"/>
    </row>
    <row r="30" spans="1:7" ht="12.75">
      <c r="A30" s="203">
        <v>65</v>
      </c>
      <c r="B30" s="204"/>
      <c r="C30" s="205"/>
      <c r="D30" s="205">
        <v>984200</v>
      </c>
      <c r="E30" s="205"/>
      <c r="F30" s="205"/>
      <c r="G30" s="205">
        <v>15000</v>
      </c>
    </row>
    <row r="31" spans="1:7" ht="12.75">
      <c r="A31" s="203">
        <v>66</v>
      </c>
      <c r="B31" s="204"/>
      <c r="C31" s="205">
        <v>30000</v>
      </c>
      <c r="D31" s="205"/>
      <c r="E31" s="205"/>
      <c r="F31" s="205"/>
      <c r="G31" s="205"/>
    </row>
    <row r="32" spans="1:7" ht="12.75">
      <c r="A32" s="203" t="s">
        <v>146</v>
      </c>
      <c r="B32" s="206"/>
      <c r="C32" s="207"/>
      <c r="D32" s="207"/>
      <c r="E32" s="207"/>
      <c r="F32" s="207">
        <v>10000</v>
      </c>
      <c r="G32" s="205"/>
    </row>
    <row r="33" spans="1:7" ht="12.75">
      <c r="A33" s="203">
        <v>67</v>
      </c>
      <c r="B33" s="206">
        <v>1443520</v>
      </c>
      <c r="C33" s="207"/>
      <c r="D33" s="207"/>
      <c r="E33" s="205">
        <v>120500</v>
      </c>
      <c r="F33" s="207"/>
      <c r="G33" s="205"/>
    </row>
    <row r="34" spans="1:7" ht="12.75">
      <c r="A34" s="203">
        <v>72</v>
      </c>
      <c r="B34" s="206"/>
      <c r="C34" s="207"/>
      <c r="D34" s="207"/>
      <c r="E34" s="207"/>
      <c r="F34" s="207"/>
      <c r="G34" s="205">
        <v>2000</v>
      </c>
    </row>
    <row r="35" spans="1:7" ht="13.5" thickBot="1">
      <c r="A35" s="208"/>
      <c r="B35" s="209"/>
      <c r="C35" s="210"/>
      <c r="D35" s="210"/>
      <c r="E35" s="210"/>
      <c r="F35" s="210"/>
      <c r="G35" s="210"/>
    </row>
    <row r="36" spans="1:7" ht="26.25" thickBot="1">
      <c r="A36" s="184" t="s">
        <v>142</v>
      </c>
      <c r="B36" s="211">
        <f>SUM(B28:B35)</f>
        <v>1443520</v>
      </c>
      <c r="C36" s="212">
        <f>SUM(C28:C35)</f>
        <v>30000</v>
      </c>
      <c r="D36" s="213">
        <f>SUM(D28:D35)</f>
        <v>1121200</v>
      </c>
      <c r="E36" s="212">
        <f>SUM(E28:E35)</f>
        <v>8637000</v>
      </c>
      <c r="F36" s="213">
        <f>SUM(F28:F35)</f>
        <v>10000</v>
      </c>
      <c r="G36" s="214">
        <f>G30+G34</f>
        <v>17000</v>
      </c>
    </row>
    <row r="37" spans="1:7" ht="26.25" thickBot="1">
      <c r="A37" s="184" t="s">
        <v>147</v>
      </c>
      <c r="B37" s="241">
        <f>B36+C36+D36+E36+F36+G36</f>
        <v>11258720</v>
      </c>
      <c r="C37" s="242"/>
      <c r="D37" s="242"/>
      <c r="E37" s="242"/>
      <c r="F37" s="242"/>
      <c r="G37" s="243"/>
    </row>
    <row r="38" spans="1:7" ht="12.75">
      <c r="A38" s="189"/>
      <c r="B38" s="190"/>
      <c r="C38" s="190"/>
      <c r="D38" s="190"/>
      <c r="E38" s="190"/>
      <c r="F38" s="190"/>
      <c r="G38" s="190"/>
    </row>
    <row r="39" spans="1:7" ht="12.75">
      <c r="A39" s="189"/>
      <c r="B39" s="190"/>
      <c r="C39" s="190"/>
      <c r="D39" s="190"/>
      <c r="E39" s="190"/>
      <c r="F39" s="190"/>
      <c r="G39" s="190"/>
    </row>
    <row r="40" spans="1:7" ht="12.75">
      <c r="A40" s="189"/>
      <c r="B40" s="190"/>
      <c r="C40" s="190"/>
      <c r="D40" s="190"/>
      <c r="E40" s="190"/>
      <c r="F40" s="190"/>
      <c r="G40" s="190"/>
    </row>
    <row r="41" spans="1:7" ht="12.75">
      <c r="A41" s="189"/>
      <c r="B41" s="190"/>
      <c r="C41" s="190"/>
      <c r="D41" s="190"/>
      <c r="E41" s="190"/>
      <c r="F41" s="190"/>
      <c r="G41" s="190"/>
    </row>
    <row r="42" spans="1:7" ht="13.5" thickBot="1">
      <c r="A42" s="215"/>
      <c r="B42" s="215"/>
      <c r="C42" s="215"/>
      <c r="D42" s="216"/>
      <c r="E42" s="217"/>
      <c r="F42" s="145"/>
      <c r="G42" s="145"/>
    </row>
    <row r="43" spans="1:7" ht="26.25" thickBot="1">
      <c r="A43" s="194" t="s">
        <v>130</v>
      </c>
      <c r="B43" s="244" t="s">
        <v>144</v>
      </c>
      <c r="C43" s="247"/>
      <c r="D43" s="247"/>
      <c r="E43" s="247"/>
      <c r="F43" s="247"/>
      <c r="G43" s="248"/>
    </row>
    <row r="44" spans="1:7" ht="77.25" thickBot="1">
      <c r="A44" s="195" t="s">
        <v>132</v>
      </c>
      <c r="B44" s="196" t="s">
        <v>133</v>
      </c>
      <c r="C44" s="197" t="s">
        <v>1</v>
      </c>
      <c r="D44" s="197" t="s">
        <v>134</v>
      </c>
      <c r="E44" s="197" t="s">
        <v>135</v>
      </c>
      <c r="F44" s="197" t="s">
        <v>136</v>
      </c>
      <c r="G44" s="197" t="s">
        <v>137</v>
      </c>
    </row>
    <row r="45" spans="1:7" ht="12.75">
      <c r="A45" s="198">
        <v>63</v>
      </c>
      <c r="B45" s="199"/>
      <c r="C45" s="200"/>
      <c r="D45" s="201"/>
      <c r="E45" s="202">
        <v>8516500</v>
      </c>
      <c r="F45" s="202"/>
      <c r="G45" s="202"/>
    </row>
    <row r="46" spans="1:7" ht="12.75">
      <c r="A46" s="203" t="s">
        <v>145</v>
      </c>
      <c r="B46" s="204"/>
      <c r="C46" s="205"/>
      <c r="D46" s="205">
        <v>137000</v>
      </c>
      <c r="E46" s="205"/>
      <c r="F46" s="205"/>
      <c r="G46" s="205"/>
    </row>
    <row r="47" spans="1:7" ht="12.75">
      <c r="A47" s="203">
        <v>65</v>
      </c>
      <c r="B47" s="204"/>
      <c r="C47" s="205"/>
      <c r="D47" s="205">
        <v>984200</v>
      </c>
      <c r="E47" s="205"/>
      <c r="F47" s="205"/>
      <c r="G47" s="205">
        <v>15000</v>
      </c>
    </row>
    <row r="48" spans="1:7" ht="12.75">
      <c r="A48" s="203">
        <v>66</v>
      </c>
      <c r="B48" s="204"/>
      <c r="C48" s="205">
        <v>30000</v>
      </c>
      <c r="D48" s="205"/>
      <c r="E48" s="205"/>
      <c r="F48" s="205"/>
      <c r="G48" s="205"/>
    </row>
    <row r="49" spans="1:7" ht="12.75">
      <c r="A49" s="203" t="s">
        <v>146</v>
      </c>
      <c r="B49" s="206"/>
      <c r="C49" s="207"/>
      <c r="D49" s="207"/>
      <c r="E49" s="207"/>
      <c r="F49" s="207">
        <v>10000</v>
      </c>
      <c r="G49" s="205"/>
    </row>
    <row r="50" spans="1:7" ht="12.75">
      <c r="A50" s="203">
        <v>67</v>
      </c>
      <c r="B50" s="206">
        <v>1443520</v>
      </c>
      <c r="C50" s="207"/>
      <c r="D50" s="207"/>
      <c r="E50" s="205">
        <v>120500</v>
      </c>
      <c r="F50" s="207"/>
      <c r="G50" s="205"/>
    </row>
    <row r="51" spans="1:7" ht="12.75">
      <c r="A51" s="203">
        <v>72</v>
      </c>
      <c r="B51" s="206"/>
      <c r="C51" s="207"/>
      <c r="D51" s="207"/>
      <c r="E51" s="207"/>
      <c r="F51" s="207"/>
      <c r="G51" s="205">
        <v>2000</v>
      </c>
    </row>
    <row r="52" spans="1:7" ht="13.5" thickBot="1">
      <c r="A52" s="208"/>
      <c r="B52" s="209"/>
      <c r="C52" s="210"/>
      <c r="D52" s="210"/>
      <c r="E52" s="210"/>
      <c r="F52" s="210"/>
      <c r="G52" s="210"/>
    </row>
    <row r="53" spans="1:7" ht="26.25" thickBot="1">
      <c r="A53" s="184" t="s">
        <v>142</v>
      </c>
      <c r="B53" s="211">
        <f>SUM(B45:B52)</f>
        <v>1443520</v>
      </c>
      <c r="C53" s="212">
        <f>SUM(C45:C52)</f>
        <v>30000</v>
      </c>
      <c r="D53" s="213">
        <f>SUM(D45:D52)</f>
        <v>1121200</v>
      </c>
      <c r="E53" s="212">
        <f>SUM(E45:E52)</f>
        <v>8637000</v>
      </c>
      <c r="F53" s="213">
        <f>SUM(F45:F52)</f>
        <v>10000</v>
      </c>
      <c r="G53" s="214">
        <f>G47+G51</f>
        <v>17000</v>
      </c>
    </row>
    <row r="54" spans="1:7" ht="26.25" thickBot="1">
      <c r="A54" s="184" t="s">
        <v>148</v>
      </c>
      <c r="B54" s="241">
        <f>B53+C53+D53+E53+F53+G53</f>
        <v>11258720</v>
      </c>
      <c r="C54" s="242"/>
      <c r="D54" s="242"/>
      <c r="E54" s="242"/>
      <c r="F54" s="242"/>
      <c r="G54" s="243"/>
    </row>
    <row r="55" spans="1:7" ht="26.25" thickBot="1">
      <c r="A55" s="184" t="s">
        <v>148</v>
      </c>
      <c r="B55" s="241">
        <f>B54+C54+D54+E54+F54+G54</f>
        <v>11258720</v>
      </c>
      <c r="C55" s="242"/>
      <c r="D55" s="242"/>
      <c r="E55" s="242"/>
      <c r="F55" s="242"/>
      <c r="G55" s="243"/>
    </row>
  </sheetData>
  <sheetProtection/>
  <mergeCells count="8">
    <mergeCell ref="B54:G54"/>
    <mergeCell ref="B55:G55"/>
    <mergeCell ref="A3:G3"/>
    <mergeCell ref="B5:G5"/>
    <mergeCell ref="B22:G22"/>
    <mergeCell ref="B26:G26"/>
    <mergeCell ref="B37:G37"/>
    <mergeCell ref="B43:G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Vlasta Radosavljević</cp:lastModifiedBy>
  <cp:lastPrinted>2019-02-25T07:43:35Z</cp:lastPrinted>
  <dcterms:created xsi:type="dcterms:W3CDTF">1996-10-14T23:33:28Z</dcterms:created>
  <dcterms:modified xsi:type="dcterms:W3CDTF">2020-01-21T20:01:12Z</dcterms:modified>
  <cp:category/>
  <cp:version/>
  <cp:contentType/>
  <cp:contentStatus/>
</cp:coreProperties>
</file>