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906" activeTab="0"/>
  </bookViews>
  <sheets>
    <sheet name="FP Ril 01.01.-31.12.24." sheetId="1" r:id="rId1"/>
    <sheet name="PLAN PRIHODA " sheetId="2" r:id="rId2"/>
    <sheet name="OPĆI DIO" sheetId="3" r:id="rId3"/>
  </sheets>
  <definedNames>
    <definedName name="_xlnm.Print_Titles" localSheetId="0">'FP Ril 01.01.-31.12.24.'!$3:$3</definedName>
  </definedNames>
  <calcPr fullCalcOnLoad="1"/>
</workbook>
</file>

<file path=xl/sharedStrings.xml><?xml version="1.0" encoding="utf-8"?>
<sst xmlns="http://schemas.openxmlformats.org/spreadsheetml/2006/main" count="429" uniqueCount="190">
  <si>
    <t>Vlastiti prihodi</t>
  </si>
  <si>
    <t>Prihodi i primici</t>
  </si>
  <si>
    <t>Ukupno</t>
  </si>
  <si>
    <t>Naziv računa</t>
  </si>
  <si>
    <t>UKUPNO A/Tpr./Kpr.</t>
  </si>
  <si>
    <t>Sveukupno KP</t>
  </si>
  <si>
    <t>Obrazac JLP(R)S FP-RiI</t>
  </si>
  <si>
    <t>Vlastiti prihodi - Prihodi ostvareni obavljanjem osnovnih i ostalih poslova vlastite djelatnosti</t>
  </si>
  <si>
    <t>Račun 
rashoda/
izdatka</t>
  </si>
  <si>
    <t>GRAD PULA</t>
  </si>
  <si>
    <t>Prihodi po posebnim propisima</t>
  </si>
  <si>
    <t>Materijalni rashodi</t>
  </si>
  <si>
    <t>Službena putovanja</t>
  </si>
  <si>
    <t>Naknade za prijevoz</t>
  </si>
  <si>
    <t>Stručno usavršavanje zap.</t>
  </si>
  <si>
    <t>Uredski materijal i ostali mater.</t>
  </si>
  <si>
    <t>Energija</t>
  </si>
  <si>
    <t>Mat.i dijelovi za tek.i inv.održ</t>
  </si>
  <si>
    <t>Sitan inventar i auto gume</t>
  </si>
  <si>
    <t>Službena i radna odjeća</t>
  </si>
  <si>
    <t>Usluge telefona,pošte i pr.</t>
  </si>
  <si>
    <t>Usluge tekućeg i inv.održav.</t>
  </si>
  <si>
    <t>Usluge promidžbe i infor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</si>
  <si>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</si>
  <si>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</si>
  <si>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</si>
  <si>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</si>
  <si>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</si>
  <si>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</si>
  <si>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</si>
  <si>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</si>
  <si>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</si>
  <si>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</si>
  <si>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Ostali nespomenuti rashodi</t>
  </si>
  <si>
    <t>Rashodi za nabavu pr.dug.im</t>
  </si>
  <si>
    <t>Uredska oprema i namještaj</t>
  </si>
  <si>
    <t>Plaće</t>
  </si>
  <si>
    <t>Plaće za redovan rad</t>
  </si>
  <si>
    <t>Ostali rashodi za zaposlene</t>
  </si>
  <si>
    <t>Doprinosi za zdr.osig.</t>
  </si>
  <si>
    <t>Doprinosi za zapošljavanje</t>
  </si>
  <si>
    <t>Zdravstvene  usluge</t>
  </si>
  <si>
    <t>Materijal i sirovine</t>
  </si>
  <si>
    <t>Knjige</t>
  </si>
  <si>
    <t>Intelektualne usluge</t>
  </si>
  <si>
    <t>Sportska i glazbena oprema</t>
  </si>
  <si>
    <t>Državni proračun</t>
  </si>
  <si>
    <t>Ostale usluge za kom.-prije.učenika</t>
  </si>
  <si>
    <t>Zdravstvene usluge-sistematski</t>
  </si>
  <si>
    <t>Naknade troškova osobama izvan radnog odnosa</t>
  </si>
  <si>
    <t>POMOĆI (decentral)</t>
  </si>
  <si>
    <t>Pomoći OPĆINE</t>
  </si>
  <si>
    <t>Pomoći ŽUPANIJA</t>
  </si>
  <si>
    <t>Prihodi od nefinanc. imovine</t>
  </si>
  <si>
    <t xml:space="preserve">Prihodi od </t>
  </si>
  <si>
    <t>nefinanc.imovine</t>
  </si>
  <si>
    <t>Prihodi po posebnim propisima - sufinanciranje</t>
  </si>
  <si>
    <t>materijalni rashodi</t>
  </si>
  <si>
    <t xml:space="preserve">Grad Pula </t>
  </si>
  <si>
    <t>Donacije</t>
  </si>
  <si>
    <t>POMOĆI OPĆINA LIŽNJAN        (Pb Muntić)</t>
  </si>
  <si>
    <t>DECENTRALIZACIJA</t>
  </si>
  <si>
    <t>Opći prihodi i primici-MATER.TROŠKOVI</t>
  </si>
  <si>
    <t>Opći prihodi i primici-ENERGIJA</t>
  </si>
  <si>
    <t>Opći prihodi i primici-PRIJEVOZ UČENIKA</t>
  </si>
  <si>
    <t>Opći prihodi i primici-HITNE INTERV</t>
  </si>
  <si>
    <t>Opći prihodi i primici-SISTEM.PREGLEDI</t>
  </si>
  <si>
    <t>PRODUŽENI BORAVAK</t>
  </si>
  <si>
    <t>PB Opći prihodi i primici - GRAD PULA</t>
  </si>
  <si>
    <t>PB Prihodi od sufinanciranja</t>
  </si>
  <si>
    <t>PB tekuće pomoći iz općinskih proračuna</t>
  </si>
  <si>
    <t>REDOVAN PROGRAM</t>
  </si>
  <si>
    <t>Opći prihodi i primici (GRAD PULA)</t>
  </si>
  <si>
    <t>Prihodi po posebnim propisima-sufinanciranje</t>
  </si>
  <si>
    <t>Ostali proračuni - ŽUPANIJA</t>
  </si>
  <si>
    <t>Ostali proračuni - OPĆINE</t>
  </si>
  <si>
    <t>Ostali proračuni -POMOĆI-OPĆINA LIŽNJAN (PB Muntić)</t>
  </si>
  <si>
    <t>SOCIJALNA SKRB</t>
  </si>
  <si>
    <t>MT</t>
  </si>
  <si>
    <t>Uređaji,strojevi i oprema</t>
  </si>
  <si>
    <t>Komunikacijska oprema</t>
  </si>
  <si>
    <t>Rashodi za nabavu nepr.dug.Im</t>
  </si>
  <si>
    <t>Licence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</si>
  <si>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</si>
  <si>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</si>
  <si>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</si>
  <si>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</si>
  <si>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</si>
  <si>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</si>
  <si>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</si>
  <si>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</si>
  <si>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</si>
  <si>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</si>
  <si>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</si>
  <si>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</si>
  <si>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</si>
  <si>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</si>
  <si>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</si>
  <si>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Prihodi za posebne namjene</t>
  </si>
  <si>
    <t>Pomoći</t>
  </si>
  <si>
    <t xml:space="preserve">Donacije </t>
  </si>
  <si>
    <t>Prihodi od nefinancijske imovine i nadoknade šteta s osnova osiguranja</t>
  </si>
  <si>
    <t>Ukupno (po izvorima)</t>
  </si>
  <si>
    <t>Prihodi po pos.prop sufinac-POMOĆNICI</t>
  </si>
  <si>
    <t>Ostale naknade tr.zaposl</t>
  </si>
  <si>
    <t>POMOĆI (DECENT)</t>
  </si>
  <si>
    <t>63414 HZZ</t>
  </si>
  <si>
    <t>RAVNATELJICA:</t>
  </si>
  <si>
    <t>Alma Tomljanović, prof.</t>
  </si>
  <si>
    <t>_____________________________</t>
  </si>
  <si>
    <t xml:space="preserve"> </t>
  </si>
  <si>
    <t>Pomoći EU POMOĆNICI</t>
  </si>
  <si>
    <t xml:space="preserve">POMOĆNICI U NASTAVI </t>
  </si>
  <si>
    <t xml:space="preserve">GRAD PULA </t>
  </si>
  <si>
    <t>67111-pomoćnici</t>
  </si>
  <si>
    <t>Naknade član.povjere</t>
  </si>
  <si>
    <t>Ostali građ.objekti</t>
  </si>
  <si>
    <t>Mat i sirovine-ŠK.SHEMA</t>
  </si>
  <si>
    <t>Socijalna skrb -grad pula</t>
  </si>
  <si>
    <t>67111-šk.shema</t>
  </si>
  <si>
    <t>Naknade kućanstvima</t>
  </si>
  <si>
    <t>Plaća za prekovremeni rad</t>
  </si>
  <si>
    <t>Plaća za pos.,smjen.,kom.</t>
  </si>
  <si>
    <t>Pristojbe i naknade</t>
  </si>
  <si>
    <t>MZO PLAĆE</t>
  </si>
  <si>
    <t>Državni proračun - plaće</t>
  </si>
  <si>
    <t>Donacije Zaklada Hrv za djecu</t>
  </si>
  <si>
    <t xml:space="preserve">Mat i sirovine-ZAKLADA HRV </t>
  </si>
  <si>
    <t>Nakn gr i kuć u novcu</t>
  </si>
  <si>
    <t>VIŠAK sufinanciranje</t>
  </si>
  <si>
    <t>Troškovi sudskih postupaka</t>
  </si>
  <si>
    <t>Zatezne kamate</t>
  </si>
  <si>
    <t>Višak SUFINACIRANJE</t>
  </si>
  <si>
    <t xml:space="preserve">U Puli, </t>
  </si>
  <si>
    <t>Ur.br.:</t>
  </si>
  <si>
    <t xml:space="preserve">Klasa: </t>
  </si>
  <si>
    <t>Pomoći  POMOĆNICI</t>
  </si>
  <si>
    <t>Pula, 43.ISTARSKE DIVIZIJE 5</t>
  </si>
  <si>
    <t>Procjena 
2025.</t>
  </si>
  <si>
    <t>PROCJENA 2025.</t>
  </si>
  <si>
    <t>PROCJENA 2025</t>
  </si>
  <si>
    <t>GRAD PULA-POMOĆNICI U PB</t>
  </si>
  <si>
    <t>PB Opći prihodi i primici - GRAD PULA-POMOĆN.U PB</t>
  </si>
  <si>
    <t>Državni proračun-ŠK.SHEMA</t>
  </si>
  <si>
    <t>Pomoći  POMOĆNICI-Zaj.do znanja 4</t>
  </si>
  <si>
    <t>Program:     4002 OBRAZOVANJE DO STANDARDA</t>
  </si>
  <si>
    <t>Aktivnost:  A402001 Decentralizirane funkcije osnovnoškolskog obrazovanja</t>
  </si>
  <si>
    <t>Aktivnost:  A402002 Administrativno, tehničko i stručno osoblje</t>
  </si>
  <si>
    <t>OŠ ŠIJANA PULA</t>
  </si>
  <si>
    <t>Program:     4003 OBRAZOVANJE IZNAD STANDARDA</t>
  </si>
  <si>
    <t>Aktivnost:  A403002 Produženi boravak u osnovnim školama</t>
  </si>
  <si>
    <t>Aktivnost:  A403005 Redovni program odgoja i obrazovanja</t>
  </si>
  <si>
    <t>Program:     4007 SOCIJALNI PROGRAM</t>
  </si>
  <si>
    <t>Aktivnost:  A407001 Pomoć socijalno ugroženoj kategoriji građana</t>
  </si>
  <si>
    <t>POMOĆNICI U NASTAVI -Grad Pula</t>
  </si>
  <si>
    <t>GRAD PULA  - POM.U NASTAVI</t>
  </si>
  <si>
    <t>Pomoćnici u nastavi (GRAD PULA) - od 09/2023 (9, 10 i 11/2023)</t>
  </si>
  <si>
    <t>EU Pomoći  POMOĆNICI</t>
  </si>
  <si>
    <t>Rashodi za nabavu nefin.im</t>
  </si>
  <si>
    <t>Opći prihodi i primici-KNJIGE</t>
  </si>
  <si>
    <t>PB Državni proračun</t>
  </si>
  <si>
    <r>
      <t>Prijedlog FINANCIJSKOG PLANA za 2024.godinu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- Plan rashoda i izdataka</t>
    </r>
    <r>
      <rPr>
        <b/>
        <u val="single"/>
        <sz val="11"/>
        <rFont val="Arial"/>
        <family val="2"/>
      </rPr>
      <t xml:space="preserve"> (u eurima) </t>
    </r>
  </si>
  <si>
    <t>Plan 
2024.</t>
  </si>
  <si>
    <t>Procjena 
2026.</t>
  </si>
  <si>
    <t>PLAN 
2024.</t>
  </si>
  <si>
    <t>PROCJENA 2026.</t>
  </si>
  <si>
    <t>u eurima</t>
  </si>
  <si>
    <t>Usluge promidžbe i inform</t>
  </si>
  <si>
    <t>Naknade član.povjer</t>
  </si>
  <si>
    <t>PROCJENA 2026</t>
  </si>
  <si>
    <t xml:space="preserve">PLAN PRIHODA I PRIMITAKA OŠ ŠIJANA </t>
  </si>
  <si>
    <t>01.01.-31.12.2024.</t>
  </si>
  <si>
    <t>Ukupno prihodi i primici za 2024.</t>
  </si>
  <si>
    <t>Prijedlog plana 
za 2024.</t>
  </si>
  <si>
    <t>Projekcija plana
za 2025.</t>
  </si>
  <si>
    <t>Projekcija plana 
za 2026.</t>
  </si>
  <si>
    <t>GRAD PULA -OPĆI PiP GRAĐANSKI ODGOJ</t>
  </si>
  <si>
    <t>400-02/23-01/01</t>
  </si>
  <si>
    <t>Državni proračun (ROMI I UKRAJ)</t>
  </si>
  <si>
    <t>Tekući projekt T403012 Pomoćnici u nastavi-Zaj.do znanja 4</t>
  </si>
  <si>
    <r>
      <t xml:space="preserve">PRIJEDLOG FINANCIJSKOG PLANA OŠ ŠIJANA  ZA RAZDOBLJE              01.01.-31.12.2024. I PROJEKCIJAMA PLANA ZA 2025. I 2026. GODINU     </t>
    </r>
    <r>
      <rPr>
        <b/>
        <sz val="14"/>
        <color indexed="8"/>
        <rFont val="Arial"/>
        <family val="2"/>
      </rPr>
      <t xml:space="preserve">- OPĆI DIO                                        </t>
    </r>
    <r>
      <rPr>
        <b/>
        <sz val="14"/>
        <color indexed="8"/>
        <rFont val="Arial"/>
        <family val="2"/>
      </rPr>
      <t xml:space="preserve">                                                                      </t>
    </r>
  </si>
  <si>
    <t>63 HZZ</t>
  </si>
  <si>
    <t>66 DONACIJE</t>
  </si>
  <si>
    <t>2025.</t>
  </si>
  <si>
    <t>Ukupno prihodi i primici za 2025.</t>
  </si>
  <si>
    <t>2026.</t>
  </si>
  <si>
    <t>Ukupno prihodi i primici za 2026.</t>
  </si>
  <si>
    <t xml:space="preserve">922 višak </t>
  </si>
  <si>
    <t>21.12.2023.</t>
  </si>
  <si>
    <t>2163-7-11/23-4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</si>
</sst>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  <numFmt numFmtId="188" formatCode="_(* #,##0.0000_);_(* \(#,##0.0000\);_(* &quot;-&quot;??_);_(@_)"/>
    <numFmt numFmtId="189" formatCode="&quot;Istinito&quot;;&quot;Istinito&quot;;&quot;Neistinito&quot;"/>
    <numFmt numFmtId="190" formatCode="[$€-2]\ #,##0.00_);[Red]\([$€-2]\ #,##0.00\)"/>
    <numFmt numFmtId="191" formatCode="#,##0.000"/>
    <numFmt numFmtId="192" formatCode="#,##0.0000"/>
  </numFmts>
  <fonts count="7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b/>
      <i/>
      <u val="single"/>
      <sz val="14"/>
      <name val="Arial"/>
      <family val="2"/>
    </font>
    <font>
      <b/>
      <u val="single"/>
      <sz val="11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name val="Times New Roman"/>
      <family val="1"/>
    </font>
    <font>
      <b/>
      <u val="singleAccounting"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i/>
      <sz val="9.85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u val="single"/>
      <sz val="11"/>
      <color indexed="10"/>
      <name val="Arial"/>
      <family val="2"/>
    </font>
    <font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u val="single"/>
      <sz val="11"/>
      <color rgb="FFFF0000"/>
      <name val="Arial"/>
      <family val="2"/>
    </font>
    <font>
      <u val="single"/>
      <sz val="11"/>
      <color rgb="FFFF0000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1" fillId="28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3" fontId="3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 quotePrefix="1">
      <alignment horizontal="left"/>
    </xf>
    <xf numFmtId="0" fontId="1" fillId="0" borderId="13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 quotePrefix="1">
      <alignment horizontal="left"/>
    </xf>
    <xf numFmtId="3" fontId="1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quotePrefix="1">
      <alignment horizontal="left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quotePrefix="1">
      <alignment horizontal="left" vertical="center"/>
    </xf>
    <xf numFmtId="0" fontId="1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/>
    </xf>
    <xf numFmtId="3" fontId="1" fillId="0" borderId="14" xfId="0" applyNumberFormat="1" applyFont="1" applyBorder="1" applyAlignment="1" quotePrefix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" fontId="65" fillId="0" borderId="0" xfId="0" applyNumberFormat="1" applyFont="1" applyAlignment="1">
      <alignment/>
    </xf>
    <xf numFmtId="3" fontId="8" fillId="0" borderId="16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wrapText="1"/>
    </xf>
    <xf numFmtId="3" fontId="65" fillId="0" borderId="0" xfId="0" applyNumberFormat="1" applyFont="1" applyBorder="1" applyAlignment="1">
      <alignment/>
    </xf>
    <xf numFmtId="0" fontId="66" fillId="0" borderId="0" xfId="0" applyFont="1" applyAlignment="1">
      <alignment/>
    </xf>
    <xf numFmtId="0" fontId="65" fillId="0" borderId="0" xfId="0" applyNumberFormat="1" applyFont="1" applyAlignment="1">
      <alignment horizontal="center"/>
    </xf>
    <xf numFmtId="0" fontId="65" fillId="0" borderId="0" xfId="0" applyNumberFormat="1" applyFont="1" applyAlignment="1">
      <alignment/>
    </xf>
    <xf numFmtId="3" fontId="65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left" vertical="center"/>
    </xf>
    <xf numFmtId="3" fontId="1" fillId="0" borderId="13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left" vertical="center"/>
    </xf>
    <xf numFmtId="3" fontId="9" fillId="0" borderId="0" xfId="0" applyNumberFormat="1" applyFont="1" applyAlignment="1">
      <alignment/>
    </xf>
    <xf numFmtId="3" fontId="1" fillId="0" borderId="14" xfId="0" applyNumberFormat="1" applyFont="1" applyBorder="1" applyAlignment="1">
      <alignment/>
    </xf>
    <xf numFmtId="3" fontId="8" fillId="0" borderId="0" xfId="0" applyNumberFormat="1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left" vertical="center"/>
    </xf>
    <xf numFmtId="3" fontId="16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 vertical="center"/>
    </xf>
    <xf numFmtId="3" fontId="17" fillId="0" borderId="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179" fontId="1" fillId="0" borderId="10" xfId="61" applyFont="1" applyBorder="1" applyAlignment="1">
      <alignment/>
    </xf>
    <xf numFmtId="3" fontId="1" fillId="0" borderId="18" xfId="0" applyNumberFormat="1" applyFont="1" applyBorder="1" applyAlignment="1">
      <alignment horizontal="left" vertical="center"/>
    </xf>
    <xf numFmtId="3" fontId="67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 quotePrefix="1">
      <alignment horizontal="left" vertical="center"/>
    </xf>
    <xf numFmtId="3" fontId="9" fillId="0" borderId="0" xfId="0" applyNumberFormat="1" applyFont="1" applyBorder="1" applyAlignment="1">
      <alignment vertical="center"/>
    </xf>
    <xf numFmtId="0" fontId="6" fillId="0" borderId="19" xfId="0" applyFont="1" applyBorder="1" applyAlignment="1">
      <alignment horizontal="left"/>
    </xf>
    <xf numFmtId="1" fontId="0" fillId="0" borderId="0" xfId="0" applyNumberFormat="1" applyFont="1" applyAlignment="1">
      <alignment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1" fontId="18" fillId="0" borderId="22" xfId="0" applyNumberFormat="1" applyFont="1" applyBorder="1" applyAlignment="1">
      <alignment horizontal="left" wrapText="1"/>
    </xf>
    <xf numFmtId="1" fontId="18" fillId="0" borderId="23" xfId="0" applyNumberFormat="1" applyFont="1" applyBorder="1" applyAlignment="1">
      <alignment wrapText="1"/>
    </xf>
    <xf numFmtId="3" fontId="1" fillId="0" borderId="24" xfId="0" applyNumberFormat="1" applyFont="1" applyFill="1" applyBorder="1" applyAlignment="1">
      <alignment horizontal="center" vertical="center" wrapText="1"/>
    </xf>
    <xf numFmtId="179" fontId="1" fillId="0" borderId="25" xfId="61" applyNumberFormat="1" applyFont="1" applyBorder="1" applyAlignment="1">
      <alignment/>
    </xf>
    <xf numFmtId="4" fontId="1" fillId="0" borderId="14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 quotePrefix="1">
      <alignment horizontal="left" vertical="center"/>
    </xf>
    <xf numFmtId="3" fontId="2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1" fillId="0" borderId="15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18" xfId="61" applyNumberFormat="1" applyFont="1" applyBorder="1" applyAlignment="1">
      <alignment/>
    </xf>
    <xf numFmtId="3" fontId="9" fillId="0" borderId="27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vertical="center"/>
    </xf>
    <xf numFmtId="187" fontId="14" fillId="0" borderId="18" xfId="61" applyNumberFormat="1" applyFont="1" applyBorder="1" applyAlignment="1">
      <alignment horizontal="right"/>
    </xf>
    <xf numFmtId="187" fontId="1" fillId="0" borderId="18" xfId="61" applyNumberFormat="1" applyFont="1" applyBorder="1" applyAlignment="1">
      <alignment/>
    </xf>
    <xf numFmtId="3" fontId="1" fillId="0" borderId="28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18" fillId="0" borderId="0" xfId="0" applyNumberFormat="1" applyFont="1" applyBorder="1" applyAlignment="1">
      <alignment/>
    </xf>
    <xf numFmtId="187" fontId="14" fillId="0" borderId="25" xfId="61" applyNumberFormat="1" applyFont="1" applyBorder="1" applyAlignment="1">
      <alignment/>
    </xf>
    <xf numFmtId="187" fontId="1" fillId="0" borderId="25" xfId="61" applyNumberFormat="1" applyFont="1" applyBorder="1" applyAlignment="1">
      <alignment/>
    </xf>
    <xf numFmtId="187" fontId="1" fillId="0" borderId="0" xfId="0" applyNumberFormat="1" applyFont="1" applyAlignment="1">
      <alignment/>
    </xf>
    <xf numFmtId="187" fontId="9" fillId="0" borderId="0" xfId="0" applyNumberFormat="1" applyFont="1" applyAlignment="1">
      <alignment/>
    </xf>
    <xf numFmtId="3" fontId="9" fillId="0" borderId="29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3" fontId="7" fillId="0" borderId="18" xfId="61" applyNumberFormat="1" applyFont="1" applyBorder="1" applyAlignment="1">
      <alignment horizontal="right"/>
    </xf>
    <xf numFmtId="3" fontId="9" fillId="0" borderId="18" xfId="61" applyNumberFormat="1" applyFont="1" applyBorder="1" applyAlignment="1">
      <alignment horizontal="right"/>
    </xf>
    <xf numFmtId="3" fontId="68" fillId="0" borderId="18" xfId="61" applyNumberFormat="1" applyFont="1" applyBorder="1" applyAlignment="1">
      <alignment horizontal="right"/>
    </xf>
    <xf numFmtId="3" fontId="69" fillId="0" borderId="18" xfId="61" applyNumberFormat="1" applyFont="1" applyBorder="1" applyAlignment="1">
      <alignment horizontal="right"/>
    </xf>
    <xf numFmtId="3" fontId="2" fillId="0" borderId="18" xfId="61" applyNumberFormat="1" applyFont="1" applyBorder="1" applyAlignment="1">
      <alignment horizontal="right"/>
    </xf>
    <xf numFmtId="3" fontId="9" fillId="0" borderId="0" xfId="61" applyNumberFormat="1" applyFont="1" applyBorder="1" applyAlignment="1">
      <alignment horizontal="right"/>
    </xf>
    <xf numFmtId="3" fontId="1" fillId="0" borderId="0" xfId="61" applyNumberFormat="1" applyFont="1" applyBorder="1" applyAlignment="1">
      <alignment horizontal="right"/>
    </xf>
    <xf numFmtId="3" fontId="1" fillId="0" borderId="10" xfId="61" applyNumberFormat="1" applyFont="1" applyBorder="1" applyAlignment="1">
      <alignment/>
    </xf>
    <xf numFmtId="0" fontId="70" fillId="0" borderId="1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vertical="center" wrapText="1"/>
    </xf>
    <xf numFmtId="3" fontId="65" fillId="0" borderId="0" xfId="0" applyNumberFormat="1" applyFont="1" applyBorder="1" applyAlignment="1">
      <alignment vertical="center"/>
    </xf>
    <xf numFmtId="0" fontId="65" fillId="0" borderId="0" xfId="0" applyFont="1" applyAlignment="1">
      <alignment horizontal="center" wrapText="1"/>
    </xf>
    <xf numFmtId="3" fontId="70" fillId="0" borderId="0" xfId="0" applyNumberFormat="1" applyFont="1" applyBorder="1" applyAlignment="1">
      <alignment/>
    </xf>
    <xf numFmtId="3" fontId="65" fillId="0" borderId="0" xfId="0" applyNumberFormat="1" applyFont="1" applyBorder="1" applyAlignment="1">
      <alignment wrapText="1"/>
    </xf>
    <xf numFmtId="3" fontId="70" fillId="0" borderId="0" xfId="0" applyNumberFormat="1" applyFont="1" applyBorder="1" applyAlignment="1">
      <alignment horizontal="center" vertical="center" wrapText="1"/>
    </xf>
    <xf numFmtId="187" fontId="65" fillId="0" borderId="0" xfId="61" applyNumberFormat="1" applyFont="1" applyBorder="1" applyAlignment="1">
      <alignment/>
    </xf>
    <xf numFmtId="3" fontId="70" fillId="0" borderId="0" xfId="0" applyNumberFormat="1" applyFont="1" applyAlignment="1">
      <alignment/>
    </xf>
    <xf numFmtId="3" fontId="68" fillId="0" borderId="0" xfId="0" applyNumberFormat="1" applyFont="1" applyAlignment="1">
      <alignment/>
    </xf>
    <xf numFmtId="187" fontId="71" fillId="0" borderId="0" xfId="61" applyNumberFormat="1" applyFont="1" applyBorder="1" applyAlignment="1">
      <alignment/>
    </xf>
    <xf numFmtId="3" fontId="71" fillId="0" borderId="0" xfId="0" applyNumberFormat="1" applyFont="1" applyAlignment="1">
      <alignment/>
    </xf>
    <xf numFmtId="3" fontId="65" fillId="0" borderId="0" xfId="0" applyNumberFormat="1" applyFont="1" applyFill="1" applyBorder="1" applyAlignment="1" quotePrefix="1">
      <alignment horizontal="left"/>
    </xf>
    <xf numFmtId="3" fontId="65" fillId="0" borderId="16" xfId="0" applyNumberFormat="1" applyFont="1" applyBorder="1" applyAlignment="1">
      <alignment/>
    </xf>
    <xf numFmtId="3" fontId="65" fillId="0" borderId="0" xfId="0" applyNumberFormat="1" applyFont="1" applyBorder="1" applyAlignment="1" quotePrefix="1">
      <alignment horizontal="left"/>
    </xf>
    <xf numFmtId="3" fontId="70" fillId="0" borderId="0" xfId="0" applyNumberFormat="1" applyFont="1" applyBorder="1" applyAlignment="1" quotePrefix="1">
      <alignment horizontal="left"/>
    </xf>
    <xf numFmtId="3" fontId="65" fillId="0" borderId="0" xfId="0" applyNumberFormat="1" applyFont="1" applyAlignment="1" quotePrefix="1">
      <alignment horizontal="left"/>
    </xf>
    <xf numFmtId="3" fontId="70" fillId="0" borderId="0" xfId="0" applyNumberFormat="1" applyFont="1" applyAlignment="1" quotePrefix="1">
      <alignment horizontal="left"/>
    </xf>
    <xf numFmtId="0" fontId="70" fillId="0" borderId="0" xfId="0" applyNumberFormat="1" applyFont="1" applyBorder="1" applyAlignment="1">
      <alignment horizontal="center"/>
    </xf>
    <xf numFmtId="0" fontId="70" fillId="0" borderId="0" xfId="0" applyNumberFormat="1" applyFont="1" applyBorder="1" applyAlignment="1">
      <alignment horizontal="center" wrapText="1"/>
    </xf>
    <xf numFmtId="3" fontId="70" fillId="0" borderId="14" xfId="0" applyNumberFormat="1" applyFont="1" applyBorder="1" applyAlignment="1" quotePrefix="1">
      <alignment horizontal="center" wrapText="1"/>
    </xf>
    <xf numFmtId="3" fontId="70" fillId="0" borderId="0" xfId="0" applyNumberFormat="1" applyFont="1" applyAlignment="1">
      <alignment wrapText="1"/>
    </xf>
    <xf numFmtId="3" fontId="70" fillId="0" borderId="0" xfId="0" applyNumberFormat="1" applyFont="1" applyBorder="1" applyAlignment="1">
      <alignment vertical="center"/>
    </xf>
    <xf numFmtId="3" fontId="70" fillId="0" borderId="14" xfId="0" applyNumberFormat="1" applyFont="1" applyBorder="1" applyAlignment="1" quotePrefix="1">
      <alignment horizontal="center" vertical="center"/>
    </xf>
    <xf numFmtId="0" fontId="69" fillId="0" borderId="0" xfId="0" applyNumberFormat="1" applyFont="1" applyAlignment="1">
      <alignment horizontal="center"/>
    </xf>
    <xf numFmtId="4" fontId="65" fillId="0" borderId="0" xfId="0" applyNumberFormat="1" applyFont="1" applyAlignment="1">
      <alignment/>
    </xf>
    <xf numFmtId="3" fontId="69" fillId="0" borderId="0" xfId="0" applyNumberFormat="1" applyFont="1" applyAlignment="1">
      <alignment horizontal="center"/>
    </xf>
    <xf numFmtId="0" fontId="65" fillId="0" borderId="0" xfId="0" applyNumberFormat="1" applyFont="1" applyBorder="1" applyAlignment="1">
      <alignment horizontal="center" vertical="center"/>
    </xf>
    <xf numFmtId="3" fontId="69" fillId="0" borderId="0" xfId="0" applyNumberFormat="1" applyFont="1" applyAlignment="1">
      <alignment/>
    </xf>
    <xf numFmtId="3" fontId="65" fillId="0" borderId="0" xfId="0" applyNumberFormat="1" applyFont="1" applyBorder="1" applyAlignment="1">
      <alignment horizontal="left"/>
    </xf>
    <xf numFmtId="3" fontId="70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Border="1" applyAlignment="1" quotePrefix="1">
      <alignment horizontal="left" vertical="center"/>
    </xf>
    <xf numFmtId="3" fontId="72" fillId="0" borderId="0" xfId="0" applyNumberFormat="1" applyFont="1" applyBorder="1" applyAlignment="1">
      <alignment/>
    </xf>
    <xf numFmtId="0" fontId="66" fillId="0" borderId="0" xfId="0" applyFont="1" applyBorder="1" applyAlignment="1">
      <alignment/>
    </xf>
    <xf numFmtId="3" fontId="68" fillId="0" borderId="0" xfId="0" applyNumberFormat="1" applyFont="1" applyBorder="1" applyAlignment="1">
      <alignment vertical="center"/>
    </xf>
    <xf numFmtId="4" fontId="65" fillId="0" borderId="0" xfId="0" applyNumberFormat="1" applyFont="1" applyAlignment="1">
      <alignment wrapText="1"/>
    </xf>
    <xf numFmtId="4" fontId="2" fillId="0" borderId="0" xfId="0" applyNumberFormat="1" applyFont="1" applyBorder="1" applyAlignment="1">
      <alignment/>
    </xf>
    <xf numFmtId="1" fontId="18" fillId="0" borderId="0" xfId="0" applyNumberFormat="1" applyFont="1" applyAlignment="1">
      <alignment wrapText="1"/>
    </xf>
    <xf numFmtId="3" fontId="1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9" fillId="0" borderId="19" xfId="0" applyFont="1" applyBorder="1" applyAlignment="1" quotePrefix="1">
      <alignment horizontal="left" wrapText="1"/>
    </xf>
    <xf numFmtId="0" fontId="19" fillId="0" borderId="14" xfId="0" applyFont="1" applyBorder="1" applyAlignment="1" quotePrefix="1">
      <alignment horizontal="left" wrapText="1"/>
    </xf>
    <xf numFmtId="0" fontId="19" fillId="0" borderId="14" xfId="0" applyFont="1" applyBorder="1" applyAlignment="1" quotePrefix="1">
      <alignment horizontal="center" wrapText="1"/>
    </xf>
    <xf numFmtId="0" fontId="19" fillId="0" borderId="14" xfId="0" applyFont="1" applyBorder="1" applyAlignment="1" quotePrefix="1">
      <alignment horizontal="left"/>
    </xf>
    <xf numFmtId="0" fontId="20" fillId="0" borderId="24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" fontId="19" fillId="0" borderId="24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right" wrapText="1"/>
    </xf>
    <xf numFmtId="0" fontId="21" fillId="0" borderId="14" xfId="0" applyFont="1" applyBorder="1" applyAlignment="1">
      <alignment wrapText="1"/>
    </xf>
    <xf numFmtId="4" fontId="19" fillId="0" borderId="19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0" fontId="19" fillId="0" borderId="14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12" fillId="0" borderId="24" xfId="0" applyFont="1" applyBorder="1" applyAlignment="1">
      <alignment/>
    </xf>
    <xf numFmtId="0" fontId="70" fillId="0" borderId="13" xfId="0" applyNumberFormat="1" applyFont="1" applyBorder="1" applyAlignment="1">
      <alignment horizontal="center" wrapText="1"/>
    </xf>
    <xf numFmtId="3" fontId="70" fillId="0" borderId="14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/>
    </xf>
    <xf numFmtId="187" fontId="1" fillId="0" borderId="10" xfId="61" applyNumberFormat="1" applyFont="1" applyBorder="1" applyAlignment="1">
      <alignment/>
    </xf>
    <xf numFmtId="3" fontId="1" fillId="0" borderId="31" xfId="0" applyNumberFormat="1" applyFont="1" applyFill="1" applyBorder="1" applyAlignment="1">
      <alignment horizontal="center" vertical="center" wrapText="1"/>
    </xf>
    <xf numFmtId="187" fontId="14" fillId="0" borderId="18" xfId="61" applyNumberFormat="1" applyFont="1" applyBorder="1" applyAlignment="1">
      <alignment/>
    </xf>
    <xf numFmtId="3" fontId="6" fillId="0" borderId="14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 wrapText="1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" fontId="18" fillId="0" borderId="32" xfId="0" applyNumberFormat="1" applyFont="1" applyBorder="1" applyAlignment="1">
      <alignment horizontal="right" vertical="top" wrapText="1"/>
    </xf>
    <xf numFmtId="3" fontId="0" fillId="0" borderId="33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" fontId="18" fillId="0" borderId="34" xfId="0" applyNumberFormat="1" applyFont="1" applyBorder="1" applyAlignment="1">
      <alignment wrapText="1"/>
    </xf>
    <xf numFmtId="3" fontId="18" fillId="0" borderId="24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/>
    </xf>
    <xf numFmtId="1" fontId="18" fillId="33" borderId="24" xfId="0" applyNumberFormat="1" applyFont="1" applyFill="1" applyBorder="1" applyAlignment="1">
      <alignment horizontal="right" vertical="top" wrapText="1"/>
    </xf>
    <xf numFmtId="1" fontId="18" fillId="33" borderId="24" xfId="0" applyNumberFormat="1" applyFont="1" applyFill="1" applyBorder="1" applyAlignment="1">
      <alignment horizontal="left" wrapText="1"/>
    </xf>
    <xf numFmtId="0" fontId="18" fillId="0" borderId="24" xfId="0" applyFont="1" applyBorder="1" applyAlignment="1">
      <alignment vertical="center" wrapText="1"/>
    </xf>
    <xf numFmtId="1" fontId="0" fillId="33" borderId="24" xfId="0" applyNumberFormat="1" applyFont="1" applyFill="1" applyBorder="1" applyAlignment="1">
      <alignment horizontal="left" wrapText="1"/>
    </xf>
    <xf numFmtId="0" fontId="72" fillId="0" borderId="24" xfId="0" applyFont="1" applyBorder="1" applyAlignment="1">
      <alignment vertical="center" wrapText="1"/>
    </xf>
    <xf numFmtId="0" fontId="66" fillId="0" borderId="24" xfId="0" applyFont="1" applyBorder="1" applyAlignment="1">
      <alignment vertical="center" wrapText="1"/>
    </xf>
    <xf numFmtId="3" fontId="72" fillId="0" borderId="24" xfId="0" applyNumberFormat="1" applyFont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left" wrapText="1"/>
    </xf>
    <xf numFmtId="3" fontId="72" fillId="0" borderId="24" xfId="0" applyNumberFormat="1" applyFont="1" applyBorder="1" applyAlignment="1">
      <alignment horizontal="center"/>
    </xf>
    <xf numFmtId="3" fontId="72" fillId="0" borderId="24" xfId="0" applyNumberFormat="1" applyFont="1" applyBorder="1" applyAlignment="1">
      <alignment horizontal="center" wrapText="1"/>
    </xf>
    <xf numFmtId="3" fontId="66" fillId="0" borderId="24" xfId="0" applyNumberFormat="1" applyFont="1" applyBorder="1" applyAlignment="1">
      <alignment horizontal="center" vertical="center" wrapText="1"/>
    </xf>
    <xf numFmtId="1" fontId="18" fillId="0" borderId="24" xfId="0" applyNumberFormat="1" applyFont="1" applyBorder="1" applyAlignment="1">
      <alignment horizontal="left" wrapText="1"/>
    </xf>
    <xf numFmtId="1" fontId="18" fillId="0" borderId="24" xfId="0" applyNumberFormat="1" applyFont="1" applyBorder="1" applyAlignment="1">
      <alignment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 wrapText="1"/>
    </xf>
    <xf numFmtId="4" fontId="0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1" fontId="0" fillId="0" borderId="24" xfId="0" applyNumberFormat="1" applyFont="1" applyBorder="1" applyAlignment="1">
      <alignment wrapText="1"/>
    </xf>
    <xf numFmtId="3" fontId="0" fillId="0" borderId="3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2" fillId="34" borderId="15" xfId="0" applyNumberFormat="1" applyFont="1" applyFill="1" applyBorder="1" applyAlignment="1">
      <alignment vertical="center"/>
    </xf>
    <xf numFmtId="3" fontId="2" fillId="35" borderId="15" xfId="0" applyNumberFormat="1" applyFont="1" applyFill="1" applyBorder="1" applyAlignment="1">
      <alignment vertical="center"/>
    </xf>
    <xf numFmtId="4" fontId="2" fillId="34" borderId="0" xfId="0" applyNumberFormat="1" applyFont="1" applyFill="1" applyBorder="1" applyAlignment="1">
      <alignment/>
    </xf>
    <xf numFmtId="3" fontId="65" fillId="0" borderId="15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 wrapText="1"/>
    </xf>
    <xf numFmtId="3" fontId="8" fillId="0" borderId="18" xfId="0" applyNumberFormat="1" applyFont="1" applyBorder="1" applyAlignment="1">
      <alignment horizontal="left" vertical="center"/>
    </xf>
    <xf numFmtId="3" fontId="18" fillId="0" borderId="37" xfId="0" applyNumberFormat="1" applyFont="1" applyBorder="1" applyAlignment="1">
      <alignment horizontal="center"/>
    </xf>
    <xf numFmtId="3" fontId="18" fillId="0" borderId="38" xfId="0" applyNumberFormat="1" applyFont="1" applyBorder="1" applyAlignment="1">
      <alignment horizontal="center"/>
    </xf>
    <xf numFmtId="3" fontId="18" fillId="0" borderId="39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16" fillId="0" borderId="14" xfId="0" applyFont="1" applyBorder="1" applyAlignment="1">
      <alignment wrapText="1"/>
    </xf>
    <xf numFmtId="0" fontId="6" fillId="0" borderId="19" xfId="0" applyFont="1" applyBorder="1" applyAlignment="1" quotePrefix="1">
      <alignment horizontal="left" wrapText="1"/>
    </xf>
    <xf numFmtId="0" fontId="0" fillId="0" borderId="14" xfId="0" applyFont="1" applyBorder="1" applyAlignment="1">
      <alignment wrapText="1"/>
    </xf>
    <xf numFmtId="0" fontId="6" fillId="0" borderId="19" xfId="0" applyFont="1" applyBorder="1" applyAlignment="1" quotePrefix="1">
      <alignment horizontal="left"/>
    </xf>
    <xf numFmtId="0" fontId="0" fillId="0" borderId="14" xfId="0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9" fillId="0" borderId="19" xfId="0" applyFont="1" applyBorder="1" applyAlignment="1">
      <alignment horizontal="left" wrapText="1"/>
    </xf>
    <xf numFmtId="0" fontId="21" fillId="0" borderId="14" xfId="0" applyFont="1" applyBorder="1" applyAlignment="1">
      <alignment wrapText="1"/>
    </xf>
    <xf numFmtId="0" fontId="11" fillId="0" borderId="14" xfId="0" applyFont="1" applyBorder="1" applyAlignment="1">
      <alignment/>
    </xf>
    <xf numFmtId="0" fontId="10" fillId="0" borderId="0" xfId="0" applyFont="1" applyAlignment="1" quotePrefix="1">
      <alignment horizontal="center" vertical="center" wrapText="1"/>
    </xf>
    <xf numFmtId="0" fontId="11" fillId="0" borderId="0" xfId="0" applyFont="1" applyAlignment="1">
      <alignment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23900"/>
          <a:ext cx="12477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47625</xdr:colOff>
      <xdr:row>4</xdr:row>
      <xdr:rowOff>47625</xdr:rowOff>
    </xdr:to>
    <xdr:sp>
      <xdr:nvSpPr>
        <xdr:cNvPr id="2" name="Line 2"/>
        <xdr:cNvSpPr>
          <a:spLocks/>
        </xdr:cNvSpPr>
      </xdr:nvSpPr>
      <xdr:spPr>
        <a:xfrm>
          <a:off x="0" y="742950"/>
          <a:ext cx="47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23900"/>
          <a:ext cx="12477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1057275</xdr:colOff>
      <xdr:row>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239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23900"/>
          <a:ext cx="12477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47625</xdr:colOff>
      <xdr:row>4</xdr:row>
      <xdr:rowOff>47625</xdr:rowOff>
    </xdr:to>
    <xdr:sp>
      <xdr:nvSpPr>
        <xdr:cNvPr id="6" name="Line 2"/>
        <xdr:cNvSpPr>
          <a:spLocks/>
        </xdr:cNvSpPr>
      </xdr:nvSpPr>
      <xdr:spPr>
        <a:xfrm>
          <a:off x="0" y="742950"/>
          <a:ext cx="47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7" name="Line 1"/>
        <xdr:cNvSpPr>
          <a:spLocks/>
        </xdr:cNvSpPr>
      </xdr:nvSpPr>
      <xdr:spPr>
        <a:xfrm>
          <a:off x="19050" y="723900"/>
          <a:ext cx="12477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1057275</xdr:colOff>
      <xdr:row>6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7239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9" name="Line 1"/>
        <xdr:cNvSpPr>
          <a:spLocks/>
        </xdr:cNvSpPr>
      </xdr:nvSpPr>
      <xdr:spPr>
        <a:xfrm>
          <a:off x="19050" y="723900"/>
          <a:ext cx="12477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47625</xdr:colOff>
      <xdr:row>4</xdr:row>
      <xdr:rowOff>47625</xdr:rowOff>
    </xdr:to>
    <xdr:sp>
      <xdr:nvSpPr>
        <xdr:cNvPr id="10" name="Line 2"/>
        <xdr:cNvSpPr>
          <a:spLocks/>
        </xdr:cNvSpPr>
      </xdr:nvSpPr>
      <xdr:spPr>
        <a:xfrm>
          <a:off x="0" y="742950"/>
          <a:ext cx="47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1" name="Line 1"/>
        <xdr:cNvSpPr>
          <a:spLocks/>
        </xdr:cNvSpPr>
      </xdr:nvSpPr>
      <xdr:spPr>
        <a:xfrm>
          <a:off x="19050" y="723900"/>
          <a:ext cx="12477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1057275</xdr:colOff>
      <xdr:row>6</xdr:row>
      <xdr:rowOff>0</xdr:rowOff>
    </xdr:to>
    <xdr:sp>
      <xdr:nvSpPr>
        <xdr:cNvPr id="12" name="Line 2"/>
        <xdr:cNvSpPr>
          <a:spLocks/>
        </xdr:cNvSpPr>
      </xdr:nvSpPr>
      <xdr:spPr>
        <a:xfrm>
          <a:off x="9525" y="7239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9525</xdr:rowOff>
    </xdr:from>
    <xdr:to>
      <xdr:col>0</xdr:col>
      <xdr:colOff>1057275</xdr:colOff>
      <xdr:row>31</xdr:row>
      <xdr:rowOff>0</xdr:rowOff>
    </xdr:to>
    <xdr:sp>
      <xdr:nvSpPr>
        <xdr:cNvPr id="13" name="Line 2"/>
        <xdr:cNvSpPr>
          <a:spLocks/>
        </xdr:cNvSpPr>
      </xdr:nvSpPr>
      <xdr:spPr>
        <a:xfrm>
          <a:off x="9525" y="62293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9525</xdr:rowOff>
    </xdr:from>
    <xdr:to>
      <xdr:col>1</xdr:col>
      <xdr:colOff>0</xdr:colOff>
      <xdr:row>48</xdr:row>
      <xdr:rowOff>0</xdr:rowOff>
    </xdr:to>
    <xdr:sp>
      <xdr:nvSpPr>
        <xdr:cNvPr id="14" name="Line 1"/>
        <xdr:cNvSpPr>
          <a:spLocks/>
        </xdr:cNvSpPr>
      </xdr:nvSpPr>
      <xdr:spPr>
        <a:xfrm>
          <a:off x="19050" y="10296525"/>
          <a:ext cx="12477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9525</xdr:rowOff>
    </xdr:from>
    <xdr:to>
      <xdr:col>0</xdr:col>
      <xdr:colOff>1057275</xdr:colOff>
      <xdr:row>48</xdr:row>
      <xdr:rowOff>0</xdr:rowOff>
    </xdr:to>
    <xdr:sp>
      <xdr:nvSpPr>
        <xdr:cNvPr id="15" name="Line 2"/>
        <xdr:cNvSpPr>
          <a:spLocks/>
        </xdr:cNvSpPr>
      </xdr:nvSpPr>
      <xdr:spPr>
        <a:xfrm>
          <a:off x="9525" y="102965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9525</xdr:rowOff>
    </xdr:from>
    <xdr:to>
      <xdr:col>0</xdr:col>
      <xdr:colOff>1057275</xdr:colOff>
      <xdr:row>31</xdr:row>
      <xdr:rowOff>0</xdr:rowOff>
    </xdr:to>
    <xdr:sp>
      <xdr:nvSpPr>
        <xdr:cNvPr id="16" name="Line 2"/>
        <xdr:cNvSpPr>
          <a:spLocks/>
        </xdr:cNvSpPr>
      </xdr:nvSpPr>
      <xdr:spPr>
        <a:xfrm>
          <a:off x="9525" y="62293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9525</xdr:rowOff>
    </xdr:from>
    <xdr:to>
      <xdr:col>1</xdr:col>
      <xdr:colOff>0</xdr:colOff>
      <xdr:row>48</xdr:row>
      <xdr:rowOff>0</xdr:rowOff>
    </xdr:to>
    <xdr:sp>
      <xdr:nvSpPr>
        <xdr:cNvPr id="17" name="Line 1"/>
        <xdr:cNvSpPr>
          <a:spLocks/>
        </xdr:cNvSpPr>
      </xdr:nvSpPr>
      <xdr:spPr>
        <a:xfrm>
          <a:off x="19050" y="10296525"/>
          <a:ext cx="12477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9525</xdr:rowOff>
    </xdr:from>
    <xdr:to>
      <xdr:col>0</xdr:col>
      <xdr:colOff>1057275</xdr:colOff>
      <xdr:row>48</xdr:row>
      <xdr:rowOff>0</xdr:rowOff>
    </xdr:to>
    <xdr:sp>
      <xdr:nvSpPr>
        <xdr:cNvPr id="18" name="Line 2"/>
        <xdr:cNvSpPr>
          <a:spLocks/>
        </xdr:cNvSpPr>
      </xdr:nvSpPr>
      <xdr:spPr>
        <a:xfrm>
          <a:off x="9525" y="102965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4"/>
  <sheetViews>
    <sheetView tabSelected="1" view="pageBreakPreview" zoomScale="75" zoomScaleNormal="75" zoomScaleSheetLayoutView="75" zoomScalePageLayoutView="0" workbookViewId="0" topLeftCell="A1">
      <selection activeCell="B6" sqref="B6"/>
    </sheetView>
  </sheetViews>
  <sheetFormatPr defaultColWidth="9.140625" defaultRowHeight="12.75"/>
  <cols>
    <col min="1" max="1" width="10.28125" style="47" customWidth="1"/>
    <col min="2" max="2" width="27.8515625" style="48" customWidth="1"/>
    <col min="3" max="3" width="16.140625" style="40" customWidth="1"/>
    <col min="4" max="4" width="17.28125" style="49" customWidth="1"/>
    <col min="5" max="5" width="15.00390625" style="40" customWidth="1"/>
    <col min="6" max="6" width="16.7109375" style="40" customWidth="1"/>
    <col min="7" max="7" width="12.421875" style="40" customWidth="1"/>
    <col min="8" max="8" width="10.00390625" style="40" customWidth="1"/>
    <col min="9" max="9" width="13.8515625" style="40" customWidth="1"/>
    <col min="10" max="10" width="13.00390625" style="40" customWidth="1"/>
    <col min="11" max="12" width="12.8515625" style="40" customWidth="1"/>
    <col min="13" max="13" width="11.140625" style="40" customWidth="1"/>
    <col min="14" max="14" width="13.421875" style="40" customWidth="1"/>
    <col min="15" max="15" width="16.7109375" style="40" hidden="1" customWidth="1"/>
    <col min="16" max="16" width="16.421875" style="40" hidden="1" customWidth="1"/>
    <col min="17" max="17" width="11.421875" style="40" customWidth="1"/>
    <col min="18" max="19" width="12.8515625" style="40" customWidth="1"/>
    <col min="20" max="20" width="12.7109375" style="40" customWidth="1"/>
    <col min="21" max="21" width="11.57421875" style="40" customWidth="1"/>
    <col min="22" max="16384" width="9.140625" style="40" customWidth="1"/>
  </cols>
  <sheetData>
    <row r="1" spans="1:17" ht="24.75" customHeight="1">
      <c r="A1" s="244" t="s">
        <v>161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1"/>
      <c r="M1" s="2" t="s">
        <v>6</v>
      </c>
      <c r="N1" s="3"/>
      <c r="O1" s="138"/>
      <c r="P1" s="138"/>
      <c r="Q1" s="138"/>
    </row>
    <row r="2" spans="1:17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38"/>
      <c r="P2" s="138"/>
      <c r="Q2" s="138"/>
    </row>
    <row r="3" spans="1:14" ht="18" customHeight="1">
      <c r="A3" s="37" t="s">
        <v>148</v>
      </c>
      <c r="B3" s="38"/>
      <c r="C3" s="9"/>
      <c r="D3" s="36"/>
      <c r="E3" s="3"/>
      <c r="F3" s="3"/>
      <c r="G3" s="3"/>
      <c r="H3" s="3"/>
      <c r="I3" s="3"/>
      <c r="J3" s="3"/>
      <c r="K3" s="3"/>
      <c r="L3" s="3"/>
      <c r="M3" s="3"/>
      <c r="N3" s="3"/>
    </row>
    <row r="4" spans="1:4" ht="18" customHeight="1">
      <c r="A4" s="37" t="s">
        <v>137</v>
      </c>
      <c r="B4" s="38"/>
      <c r="C4" s="139"/>
      <c r="D4" s="140"/>
    </row>
    <row r="5" spans="1:4" ht="18" customHeight="1">
      <c r="A5" s="39" t="s">
        <v>135</v>
      </c>
      <c r="B5" s="38" t="s">
        <v>177</v>
      </c>
      <c r="C5" s="139"/>
      <c r="D5" s="140"/>
    </row>
    <row r="6" spans="1:4" ht="18" customHeight="1">
      <c r="A6" s="39" t="s">
        <v>134</v>
      </c>
      <c r="B6" s="38" t="s">
        <v>189</v>
      </c>
      <c r="C6" s="139"/>
      <c r="D6" s="140"/>
    </row>
    <row r="7" spans="1:4" ht="18" customHeight="1">
      <c r="A7" s="37" t="s">
        <v>133</v>
      </c>
      <c r="B7" s="38" t="s">
        <v>188</v>
      </c>
      <c r="C7" s="139"/>
      <c r="D7" s="140"/>
    </row>
    <row r="8" spans="1:7" ht="38.25" customHeight="1" thickBot="1">
      <c r="A8" s="5" t="s">
        <v>1</v>
      </c>
      <c r="B8" s="6"/>
      <c r="C8" s="7"/>
      <c r="D8" s="8" t="s">
        <v>162</v>
      </c>
      <c r="E8" s="8" t="s">
        <v>138</v>
      </c>
      <c r="F8" s="8" t="s">
        <v>163</v>
      </c>
      <c r="G8" s="141"/>
    </row>
    <row r="9" spans="1:7" ht="19.5" customHeight="1" thickTop="1">
      <c r="A9" s="41" t="s">
        <v>61</v>
      </c>
      <c r="B9" s="42"/>
      <c r="C9" s="43"/>
      <c r="D9" s="111">
        <f>D10+D11+D12+D13+D14+D15</f>
        <v>123138.2</v>
      </c>
      <c r="E9" s="123">
        <f>L85</f>
        <v>123138.2</v>
      </c>
      <c r="F9" s="123">
        <f>M85</f>
        <v>123138.2</v>
      </c>
      <c r="G9" s="141"/>
    </row>
    <row r="10" spans="1:7" ht="19.5" customHeight="1">
      <c r="A10" s="243" t="s">
        <v>159</v>
      </c>
      <c r="B10" s="243"/>
      <c r="C10" s="243"/>
      <c r="D10" s="136">
        <f>I83</f>
        <v>663</v>
      </c>
      <c r="E10" s="124"/>
      <c r="F10" s="124"/>
      <c r="G10" s="141"/>
    </row>
    <row r="11" spans="1:7" ht="20.25" customHeight="1">
      <c r="A11" s="243" t="s">
        <v>62</v>
      </c>
      <c r="B11" s="243"/>
      <c r="C11" s="243"/>
      <c r="D11" s="110">
        <f>J56</f>
        <v>41512.2</v>
      </c>
      <c r="E11" s="125"/>
      <c r="F11" s="125"/>
      <c r="G11" s="142"/>
    </row>
    <row r="12" spans="1:7" ht="20.25" customHeight="1">
      <c r="A12" s="246" t="s">
        <v>63</v>
      </c>
      <c r="B12" s="246"/>
      <c r="C12" s="246"/>
      <c r="D12" s="110">
        <f>I61</f>
        <v>60000</v>
      </c>
      <c r="E12" s="125"/>
      <c r="F12" s="125"/>
      <c r="G12" s="142"/>
    </row>
    <row r="13" spans="1:7" ht="20.25" customHeight="1">
      <c r="A13" s="246" t="s">
        <v>64</v>
      </c>
      <c r="B13" s="246"/>
      <c r="C13" s="246"/>
      <c r="D13" s="110">
        <f>I66</f>
        <v>14000</v>
      </c>
      <c r="E13" s="125"/>
      <c r="F13" s="125"/>
      <c r="G13" s="142"/>
    </row>
    <row r="14" spans="1:7" ht="20.25" customHeight="1">
      <c r="A14" s="246" t="s">
        <v>65</v>
      </c>
      <c r="B14" s="246"/>
      <c r="C14" s="246"/>
      <c r="D14" s="110">
        <f>I67</f>
        <v>3300</v>
      </c>
      <c r="E14" s="125"/>
      <c r="F14" s="125"/>
      <c r="G14" s="142"/>
    </row>
    <row r="15" spans="1:7" ht="20.25" customHeight="1">
      <c r="A15" s="246" t="s">
        <v>66</v>
      </c>
      <c r="B15" s="246"/>
      <c r="C15" s="246"/>
      <c r="D15" s="110">
        <f>I72</f>
        <v>3663</v>
      </c>
      <c r="E15" s="125"/>
      <c r="F15" s="125"/>
      <c r="G15" s="142"/>
    </row>
    <row r="16" spans="1:7" ht="20.25" customHeight="1">
      <c r="A16" s="251" t="s">
        <v>67</v>
      </c>
      <c r="B16" s="251"/>
      <c r="C16" s="251"/>
      <c r="D16" s="113">
        <f>D17+D19+D20+D18+D21</f>
        <v>282600</v>
      </c>
      <c r="E16" s="126">
        <f>L140</f>
        <v>282600</v>
      </c>
      <c r="F16" s="126">
        <f>M140</f>
        <v>282600</v>
      </c>
      <c r="G16" s="142"/>
    </row>
    <row r="17" spans="1:7" ht="20.25" customHeight="1">
      <c r="A17" s="243" t="s">
        <v>68</v>
      </c>
      <c r="B17" s="243"/>
      <c r="C17" s="243"/>
      <c r="D17" s="114">
        <f>D140</f>
        <v>156900</v>
      </c>
      <c r="E17" s="125"/>
      <c r="F17" s="125"/>
      <c r="G17" s="142"/>
    </row>
    <row r="18" spans="1:7" ht="20.25" customHeight="1">
      <c r="A18" s="66" t="s">
        <v>142</v>
      </c>
      <c r="B18" s="66"/>
      <c r="C18" s="66"/>
      <c r="D18" s="114">
        <f>K140</f>
        <v>17700</v>
      </c>
      <c r="E18" s="125"/>
      <c r="F18" s="125"/>
      <c r="G18" s="142"/>
    </row>
    <row r="19" spans="1:7" ht="20.25" customHeight="1">
      <c r="A19" s="243" t="s">
        <v>69</v>
      </c>
      <c r="B19" s="243"/>
      <c r="C19" s="243"/>
      <c r="D19" s="114">
        <f>F140</f>
        <v>92800</v>
      </c>
      <c r="E19" s="125"/>
      <c r="F19" s="125"/>
      <c r="G19" s="142"/>
    </row>
    <row r="20" spans="1:7" ht="20.25" customHeight="1">
      <c r="A20" s="243" t="s">
        <v>70</v>
      </c>
      <c r="B20" s="243"/>
      <c r="C20" s="243"/>
      <c r="D20" s="114">
        <f>H140</f>
        <v>6700</v>
      </c>
      <c r="E20" s="125"/>
      <c r="F20" s="125"/>
      <c r="G20" s="142"/>
    </row>
    <row r="21" spans="1:7" ht="20.25" customHeight="1">
      <c r="A21" s="53" t="s">
        <v>160</v>
      </c>
      <c r="B21" s="53"/>
      <c r="C21" s="53"/>
      <c r="D21" s="114">
        <f>I140</f>
        <v>8500</v>
      </c>
      <c r="E21" s="125"/>
      <c r="F21" s="125"/>
      <c r="G21" s="142"/>
    </row>
    <row r="22" spans="1:7" ht="20.25" customHeight="1">
      <c r="A22" s="55" t="s">
        <v>71</v>
      </c>
      <c r="B22" s="55"/>
      <c r="C22" s="53"/>
      <c r="D22" s="199">
        <f>D23+D24+D25+D26+D27+D28+D29+D30+D31+D32+D33</f>
        <v>247500</v>
      </c>
      <c r="E22" s="126">
        <f>M198</f>
        <v>242500</v>
      </c>
      <c r="F22" s="126">
        <f>N198</f>
        <v>242500</v>
      </c>
      <c r="G22" s="142"/>
    </row>
    <row r="23" spans="1:7" ht="19.5" customHeight="1">
      <c r="A23" s="243" t="s">
        <v>72</v>
      </c>
      <c r="B23" s="243"/>
      <c r="C23" s="243"/>
      <c r="D23" s="114">
        <f>D198</f>
        <v>5100</v>
      </c>
      <c r="E23" s="125"/>
      <c r="F23" s="125"/>
      <c r="G23" s="142"/>
    </row>
    <row r="24" spans="1:7" ht="39.75" customHeight="1">
      <c r="A24" s="247" t="s">
        <v>7</v>
      </c>
      <c r="B24" s="247"/>
      <c r="C24" s="247"/>
      <c r="D24" s="120">
        <f>E198</f>
        <v>3000</v>
      </c>
      <c r="E24" s="127"/>
      <c r="F24" s="128"/>
      <c r="G24" s="142"/>
    </row>
    <row r="25" spans="1:7" ht="20.25" customHeight="1">
      <c r="A25" s="248" t="s">
        <v>73</v>
      </c>
      <c r="B25" s="248"/>
      <c r="C25" s="248"/>
      <c r="D25" s="114">
        <f>F198</f>
        <v>5000</v>
      </c>
      <c r="E25" s="128"/>
      <c r="F25" s="128"/>
      <c r="G25" s="142"/>
    </row>
    <row r="26" spans="1:7" ht="20.25" customHeight="1">
      <c r="A26" s="51" t="s">
        <v>74</v>
      </c>
      <c r="B26" s="51"/>
      <c r="C26" s="3"/>
      <c r="D26" s="120">
        <f>G198</f>
        <v>4100</v>
      </c>
      <c r="E26" s="128"/>
      <c r="F26" s="128"/>
      <c r="G26" s="142"/>
    </row>
    <row r="27" spans="1:7" ht="20.25" customHeight="1">
      <c r="A27" s="51" t="s">
        <v>75</v>
      </c>
      <c r="B27" s="51"/>
      <c r="C27" s="3"/>
      <c r="D27" s="120">
        <f>H198</f>
        <v>3000</v>
      </c>
      <c r="E27" s="128"/>
      <c r="F27" s="128"/>
      <c r="G27" s="142"/>
    </row>
    <row r="28" spans="1:7" ht="20.25" customHeight="1">
      <c r="A28" s="249" t="s">
        <v>46</v>
      </c>
      <c r="B28" s="249"/>
      <c r="C28" s="249"/>
      <c r="D28" s="120">
        <f>I198</f>
        <v>176000</v>
      </c>
      <c r="E28" s="128"/>
      <c r="F28" s="128"/>
      <c r="G28" s="142"/>
    </row>
    <row r="29" spans="1:7" ht="20.25" customHeight="1">
      <c r="A29" s="51" t="s">
        <v>76</v>
      </c>
      <c r="B29" s="51"/>
      <c r="C29" s="51"/>
      <c r="D29" s="120">
        <f>J198</f>
        <v>39800</v>
      </c>
      <c r="E29" s="128"/>
      <c r="F29" s="128"/>
      <c r="G29" s="142"/>
    </row>
    <row r="30" spans="1:7" ht="26.25" customHeight="1">
      <c r="A30" s="52" t="s">
        <v>54</v>
      </c>
      <c r="B30" s="52" t="s">
        <v>55</v>
      </c>
      <c r="C30" s="3"/>
      <c r="D30" s="120">
        <f>K198</f>
        <v>4300</v>
      </c>
      <c r="E30" s="128"/>
      <c r="F30" s="128"/>
      <c r="G30" s="142"/>
    </row>
    <row r="31" spans="1:7" ht="20.25" customHeight="1">
      <c r="A31" s="13" t="s">
        <v>59</v>
      </c>
      <c r="B31" s="3"/>
      <c r="C31" s="51"/>
      <c r="D31" s="120">
        <f>L198</f>
        <v>2200</v>
      </c>
      <c r="E31" s="128"/>
      <c r="F31" s="128"/>
      <c r="G31" s="142"/>
    </row>
    <row r="32" spans="1:7" ht="20.25" customHeight="1">
      <c r="A32" s="13" t="s">
        <v>132</v>
      </c>
      <c r="B32" s="13"/>
      <c r="C32" s="51"/>
      <c r="D32" s="81">
        <f>Q198</f>
        <v>5000</v>
      </c>
      <c r="E32" s="128"/>
      <c r="F32" s="128"/>
      <c r="G32" s="142"/>
    </row>
    <row r="33" spans="1:7" ht="20.25" customHeight="1">
      <c r="A33" s="13"/>
      <c r="B33" s="13"/>
      <c r="C33" s="51"/>
      <c r="D33" s="81"/>
      <c r="E33" s="125"/>
      <c r="F33" s="125"/>
      <c r="G33" s="142"/>
    </row>
    <row r="34" spans="1:7" ht="23.25" customHeight="1">
      <c r="A34" s="250" t="s">
        <v>77</v>
      </c>
      <c r="B34" s="250"/>
      <c r="C34" s="250"/>
      <c r="D34" s="119">
        <f>D35</f>
        <v>5000</v>
      </c>
      <c r="E34" s="126">
        <f>Q214</f>
        <v>5000</v>
      </c>
      <c r="F34" s="126">
        <f>R214</f>
        <v>5000</v>
      </c>
      <c r="G34" s="142"/>
    </row>
    <row r="35" spans="1:7" ht="19.5" customHeight="1">
      <c r="A35" s="249" t="s">
        <v>118</v>
      </c>
      <c r="B35" s="249"/>
      <c r="C35" s="249"/>
      <c r="D35" s="120">
        <f>C210</f>
        <v>5000</v>
      </c>
      <c r="E35" s="129"/>
      <c r="F35" s="129"/>
      <c r="G35" s="142"/>
    </row>
    <row r="36" spans="1:7" s="146" customFormat="1" ht="19.5" customHeight="1">
      <c r="A36" s="58" t="s">
        <v>112</v>
      </c>
      <c r="B36" s="58"/>
      <c r="C36" s="59"/>
      <c r="D36" s="122">
        <f>D37+D38</f>
        <v>91300</v>
      </c>
      <c r="E36" s="130">
        <f>R248</f>
        <v>91300</v>
      </c>
      <c r="F36" s="56">
        <f>S248</f>
        <v>91300</v>
      </c>
      <c r="G36" s="145"/>
    </row>
    <row r="37" spans="1:7" ht="19.5" customHeight="1">
      <c r="A37" s="51" t="s">
        <v>144</v>
      </c>
      <c r="B37" s="51"/>
      <c r="C37" s="51"/>
      <c r="D37" s="121">
        <f>L248</f>
        <v>36350</v>
      </c>
      <c r="E37" s="130"/>
      <c r="F37" s="130"/>
      <c r="G37" s="142"/>
    </row>
    <row r="38" spans="1:7" ht="19.5" customHeight="1">
      <c r="A38" s="51" t="s">
        <v>154</v>
      </c>
      <c r="B38" s="51"/>
      <c r="C38" s="51"/>
      <c r="D38" s="121">
        <f>D248</f>
        <v>54950</v>
      </c>
      <c r="E38" s="130"/>
      <c r="F38" s="130"/>
      <c r="G38" s="142"/>
    </row>
    <row r="39" spans="1:7" ht="19.5" customHeight="1">
      <c r="A39" s="58" t="s">
        <v>124</v>
      </c>
      <c r="B39" s="58"/>
      <c r="C39" s="51"/>
      <c r="D39" s="122">
        <f>D40</f>
        <v>1410200</v>
      </c>
      <c r="E39" s="130">
        <f>S305</f>
        <v>1410200</v>
      </c>
      <c r="F39" s="130">
        <f>T305</f>
        <v>1410200</v>
      </c>
      <c r="G39" s="142"/>
    </row>
    <row r="40" spans="1:7" ht="19.5" customHeight="1">
      <c r="A40" s="61" t="s">
        <v>125</v>
      </c>
      <c r="B40" s="62"/>
      <c r="C40" s="51"/>
      <c r="D40" s="121">
        <f>C305</f>
        <v>1410200</v>
      </c>
      <c r="E40" s="131"/>
      <c r="F40" s="131"/>
      <c r="G40" s="142"/>
    </row>
    <row r="41" spans="1:7" ht="15.75" thickBot="1">
      <c r="A41" s="63" t="s">
        <v>2</v>
      </c>
      <c r="B41" s="64"/>
      <c r="C41" s="65"/>
      <c r="D41" s="197">
        <f>D9+D16+D22+D34+D36+D39</f>
        <v>2159738.2</v>
      </c>
      <c r="E41" s="132">
        <f>E34+E22+E16+E9+E36+E39</f>
        <v>2154738.2</v>
      </c>
      <c r="F41" s="132">
        <f>F36+F34+F22+F16+F9+F39</f>
        <v>2154738.2</v>
      </c>
      <c r="G41" s="142"/>
    </row>
    <row r="42" spans="1:5" ht="15.75" thickTop="1">
      <c r="A42" s="147"/>
      <c r="B42" s="139"/>
      <c r="D42" s="148"/>
      <c r="E42" s="45"/>
    </row>
    <row r="43" spans="1:12" ht="15">
      <c r="A43" s="149"/>
      <c r="B43" s="150"/>
      <c r="C43" s="150"/>
      <c r="D43" s="150"/>
      <c r="E43" s="150"/>
      <c r="F43" s="150"/>
      <c r="G43" s="150"/>
      <c r="H43" s="150"/>
      <c r="J43" s="150"/>
      <c r="K43" s="150"/>
      <c r="L43" s="150"/>
    </row>
    <row r="44" spans="1:6" ht="15">
      <c r="A44" s="151"/>
      <c r="B44" s="152"/>
      <c r="D44" s="45"/>
      <c r="E44" s="45"/>
      <c r="F44" s="45"/>
    </row>
    <row r="45" spans="1:9" ht="15">
      <c r="A45" s="151"/>
      <c r="B45" s="152"/>
      <c r="D45" s="45"/>
      <c r="E45" s="45"/>
      <c r="F45" s="45"/>
      <c r="I45" s="150"/>
    </row>
    <row r="46" spans="1:9" ht="11.25" customHeight="1">
      <c r="A46" s="151"/>
      <c r="B46" s="152"/>
      <c r="D46" s="45"/>
      <c r="E46" s="45"/>
      <c r="I46" s="150"/>
    </row>
    <row r="47" spans="1:9" ht="3" customHeight="1" hidden="1">
      <c r="A47" s="151"/>
      <c r="B47" s="152"/>
      <c r="D47" s="45"/>
      <c r="E47" s="45"/>
      <c r="I47" s="150"/>
    </row>
    <row r="48" spans="1:9" ht="15" hidden="1">
      <c r="A48" s="151"/>
      <c r="B48" s="152"/>
      <c r="D48" s="45"/>
      <c r="E48" s="45"/>
      <c r="I48" s="150"/>
    </row>
    <row r="49" spans="1:5" ht="15" hidden="1">
      <c r="A49" s="151"/>
      <c r="B49" s="152"/>
      <c r="D49" s="45"/>
      <c r="E49" s="45"/>
    </row>
    <row r="50" spans="1:14" ht="15">
      <c r="A50" s="84" t="s">
        <v>145</v>
      </c>
      <c r="B50" s="85"/>
      <c r="C50" s="85"/>
      <c r="D50" s="44"/>
      <c r="E50" s="16"/>
      <c r="F50" s="16"/>
      <c r="G50" s="16"/>
      <c r="H50" s="16"/>
      <c r="I50" s="3"/>
      <c r="J50" s="16"/>
      <c r="K50" s="16"/>
      <c r="L50" s="16"/>
      <c r="M50" s="16"/>
      <c r="N50" s="153" t="s">
        <v>166</v>
      </c>
    </row>
    <row r="51" spans="1:14" ht="15">
      <c r="A51" s="84" t="s">
        <v>146</v>
      </c>
      <c r="B51" s="85"/>
      <c r="C51" s="85"/>
      <c r="D51" s="44"/>
      <c r="E51" s="16"/>
      <c r="F51" s="16"/>
      <c r="G51" s="16"/>
      <c r="H51" s="16"/>
      <c r="I51" s="3"/>
      <c r="J51" s="16"/>
      <c r="K51" s="16"/>
      <c r="L51" s="16"/>
      <c r="M51" s="16"/>
      <c r="N51" s="153"/>
    </row>
    <row r="52" spans="1:14" ht="13.5" customHeight="1">
      <c r="A52" s="89"/>
      <c r="B52" s="89"/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154"/>
    </row>
    <row r="53" spans="1:16" ht="9.7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92"/>
      <c r="M53" s="3"/>
      <c r="N53" s="153"/>
      <c r="O53" s="133"/>
      <c r="P53" s="133"/>
    </row>
    <row r="54" spans="1:17" s="49" customFormat="1" ht="45">
      <c r="A54" s="30" t="s">
        <v>8</v>
      </c>
      <c r="B54" s="30" t="s">
        <v>3</v>
      </c>
      <c r="C54" s="17" t="s">
        <v>164</v>
      </c>
      <c r="D54" s="17" t="s">
        <v>9</v>
      </c>
      <c r="E54" s="17" t="s">
        <v>0</v>
      </c>
      <c r="F54" s="17" t="s">
        <v>10</v>
      </c>
      <c r="G54" s="17" t="s">
        <v>52</v>
      </c>
      <c r="H54" s="17" t="s">
        <v>51</v>
      </c>
      <c r="I54" s="17" t="s">
        <v>50</v>
      </c>
      <c r="J54" s="17" t="s">
        <v>78</v>
      </c>
      <c r="K54" s="17" t="s">
        <v>53</v>
      </c>
      <c r="L54" s="21" t="s">
        <v>139</v>
      </c>
      <c r="M54" s="21" t="s">
        <v>165</v>
      </c>
      <c r="N54" s="140"/>
      <c r="O54" s="155"/>
      <c r="P54" s="155"/>
      <c r="Q54" s="156"/>
    </row>
    <row r="55" spans="1:14" ht="14.25" customHeight="1">
      <c r="A55" s="23"/>
      <c r="B55" s="93"/>
      <c r="C55" s="18"/>
      <c r="D55" s="18"/>
      <c r="E55" s="3"/>
      <c r="F55" s="18"/>
      <c r="G55" s="18"/>
      <c r="H55" s="18"/>
      <c r="I55" s="18"/>
      <c r="J55" s="18"/>
      <c r="K55" s="18"/>
      <c r="L55" s="18"/>
      <c r="M55" s="18"/>
      <c r="N55" s="137"/>
    </row>
    <row r="56" spans="1:14" ht="16.5" customHeight="1">
      <c r="A56" s="26">
        <v>32</v>
      </c>
      <c r="B56" s="27" t="s">
        <v>11</v>
      </c>
      <c r="C56" s="19">
        <f>SUM(C57:C81)</f>
        <v>122475.2</v>
      </c>
      <c r="D56" s="19">
        <f>D73+D74+D75</f>
        <v>0</v>
      </c>
      <c r="E56" s="19">
        <v>0</v>
      </c>
      <c r="F56" s="19">
        <f aca="true" t="shared" si="0" ref="F56:K56">SUM(F57:F81)</f>
        <v>0</v>
      </c>
      <c r="G56" s="19"/>
      <c r="H56" s="19">
        <f t="shared" si="0"/>
        <v>0</v>
      </c>
      <c r="I56" s="19">
        <f>I61+I66+I67+I72</f>
        <v>80963</v>
      </c>
      <c r="J56" s="19">
        <f>SUM(J57:J80)</f>
        <v>41512.2</v>
      </c>
      <c r="K56" s="18">
        <f t="shared" si="0"/>
        <v>0</v>
      </c>
      <c r="L56" s="19">
        <f>C56</f>
        <v>122475.2</v>
      </c>
      <c r="M56" s="19">
        <f>L56</f>
        <v>122475.2</v>
      </c>
      <c r="N56" s="157"/>
    </row>
    <row r="57" spans="1:19" ht="14.25" customHeight="1" hidden="1">
      <c r="A57" s="23">
        <v>3211</v>
      </c>
      <c r="B57" s="24" t="s">
        <v>12</v>
      </c>
      <c r="C57" s="18">
        <f>J57</f>
        <v>3800</v>
      </c>
      <c r="D57" s="18"/>
      <c r="E57" s="18"/>
      <c r="F57" s="18"/>
      <c r="G57" s="18"/>
      <c r="H57" s="18"/>
      <c r="I57" s="18"/>
      <c r="J57" s="18">
        <v>3800</v>
      </c>
      <c r="K57" s="18"/>
      <c r="L57" s="18"/>
      <c r="M57" s="18"/>
      <c r="N57" s="137"/>
      <c r="O57" s="143"/>
      <c r="P57" s="143"/>
      <c r="R57" s="143"/>
      <c r="S57" s="143"/>
    </row>
    <row r="58" spans="1:22" ht="14.25" customHeight="1" hidden="1">
      <c r="A58" s="23">
        <v>3213</v>
      </c>
      <c r="B58" s="24" t="s">
        <v>14</v>
      </c>
      <c r="C58" s="18">
        <f aca="true" t="shared" si="1" ref="C58:C69">J58</f>
        <v>400</v>
      </c>
      <c r="D58" s="18"/>
      <c r="E58" s="18"/>
      <c r="F58" s="18"/>
      <c r="G58" s="18"/>
      <c r="H58" s="18"/>
      <c r="I58" s="18"/>
      <c r="J58" s="18">
        <v>400</v>
      </c>
      <c r="K58" s="18"/>
      <c r="L58" s="18"/>
      <c r="M58" s="18"/>
      <c r="N58" s="137"/>
      <c r="V58" s="143"/>
    </row>
    <row r="59" spans="1:22" ht="14.25" customHeight="1" hidden="1">
      <c r="A59" s="23">
        <v>3214</v>
      </c>
      <c r="B59" s="24" t="s">
        <v>104</v>
      </c>
      <c r="C59" s="18">
        <f t="shared" si="1"/>
        <v>10</v>
      </c>
      <c r="D59" s="18"/>
      <c r="E59" s="18"/>
      <c r="F59" s="18"/>
      <c r="G59" s="18"/>
      <c r="H59" s="18"/>
      <c r="I59" s="18"/>
      <c r="J59" s="18">
        <v>10</v>
      </c>
      <c r="K59" s="18"/>
      <c r="L59" s="18"/>
      <c r="M59" s="18"/>
      <c r="N59" s="137"/>
      <c r="V59" s="143"/>
    </row>
    <row r="60" spans="1:14" ht="14.25" customHeight="1" hidden="1">
      <c r="A60" s="23">
        <v>3221</v>
      </c>
      <c r="B60" s="24" t="s">
        <v>15</v>
      </c>
      <c r="C60" s="18">
        <f t="shared" si="1"/>
        <v>6900</v>
      </c>
      <c r="D60" s="18"/>
      <c r="E60" s="18"/>
      <c r="F60" s="18"/>
      <c r="G60" s="18"/>
      <c r="H60" s="18"/>
      <c r="I60" s="18"/>
      <c r="J60" s="18">
        <v>6900</v>
      </c>
      <c r="K60" s="18"/>
      <c r="L60" s="18"/>
      <c r="M60" s="18"/>
      <c r="N60" s="137"/>
    </row>
    <row r="61" spans="1:14" ht="14.25" customHeight="1" hidden="1">
      <c r="A61" s="23">
        <v>3223</v>
      </c>
      <c r="B61" s="24" t="s">
        <v>16</v>
      </c>
      <c r="C61" s="18">
        <f>I61</f>
        <v>60000</v>
      </c>
      <c r="D61" s="18"/>
      <c r="E61" s="18"/>
      <c r="F61" s="18"/>
      <c r="G61" s="18"/>
      <c r="H61" s="18"/>
      <c r="I61" s="18">
        <v>60000</v>
      </c>
      <c r="J61" s="18"/>
      <c r="K61" s="18"/>
      <c r="L61" s="18"/>
      <c r="M61" s="18"/>
      <c r="N61" s="137"/>
    </row>
    <row r="62" spans="1:14" ht="14.25" customHeight="1" hidden="1">
      <c r="A62" s="23">
        <v>3224</v>
      </c>
      <c r="B62" s="24" t="s">
        <v>17</v>
      </c>
      <c r="C62" s="18">
        <f t="shared" si="1"/>
        <v>2000</v>
      </c>
      <c r="D62" s="18"/>
      <c r="E62" s="18"/>
      <c r="F62" s="18"/>
      <c r="G62" s="18"/>
      <c r="H62" s="18"/>
      <c r="I62" s="18"/>
      <c r="J62" s="18">
        <v>2000</v>
      </c>
      <c r="K62" s="18"/>
      <c r="L62" s="18"/>
      <c r="M62" s="18"/>
      <c r="N62" s="137"/>
    </row>
    <row r="63" spans="1:14" ht="14.25" customHeight="1" hidden="1">
      <c r="A63" s="23">
        <v>3225</v>
      </c>
      <c r="B63" s="24" t="s">
        <v>18</v>
      </c>
      <c r="C63" s="18">
        <f t="shared" si="1"/>
        <v>172.2</v>
      </c>
      <c r="D63" s="18"/>
      <c r="E63" s="18"/>
      <c r="F63" s="18"/>
      <c r="G63" s="18"/>
      <c r="H63" s="18"/>
      <c r="I63" s="18"/>
      <c r="J63" s="18">
        <v>172.2</v>
      </c>
      <c r="K63" s="18"/>
      <c r="L63" s="18"/>
      <c r="M63" s="18"/>
      <c r="N63" s="137"/>
    </row>
    <row r="64" spans="1:14" ht="14.25" customHeight="1" hidden="1">
      <c r="A64" s="23">
        <v>3227</v>
      </c>
      <c r="B64" s="24" t="s">
        <v>19</v>
      </c>
      <c r="C64" s="18">
        <f>J64</f>
        <v>250</v>
      </c>
      <c r="D64" s="18"/>
      <c r="E64" s="18"/>
      <c r="F64" s="18"/>
      <c r="G64" s="18"/>
      <c r="H64" s="18"/>
      <c r="I64" s="18"/>
      <c r="J64" s="18">
        <v>250</v>
      </c>
      <c r="K64" s="18"/>
      <c r="L64" s="18"/>
      <c r="M64" s="18"/>
      <c r="N64" s="137"/>
    </row>
    <row r="65" spans="1:14" ht="14.25" customHeight="1" hidden="1">
      <c r="A65" s="23">
        <v>3231</v>
      </c>
      <c r="B65" s="24" t="s">
        <v>20</v>
      </c>
      <c r="C65" s="18">
        <f t="shared" si="1"/>
        <v>2800</v>
      </c>
      <c r="D65" s="18"/>
      <c r="E65" s="18"/>
      <c r="F65" s="18"/>
      <c r="G65" s="18"/>
      <c r="H65" s="18"/>
      <c r="I65" s="18"/>
      <c r="J65" s="18">
        <v>2800</v>
      </c>
      <c r="K65" s="18"/>
      <c r="L65" s="18"/>
      <c r="M65" s="18"/>
      <c r="N65" s="137"/>
    </row>
    <row r="66" spans="1:14" ht="14.25" customHeight="1" hidden="1">
      <c r="A66" s="23">
        <v>32319</v>
      </c>
      <c r="B66" s="24" t="s">
        <v>47</v>
      </c>
      <c r="C66" s="240">
        <f>I66</f>
        <v>14000</v>
      </c>
      <c r="D66" s="18"/>
      <c r="E66" s="18"/>
      <c r="F66" s="18"/>
      <c r="G66" s="18"/>
      <c r="H66" s="18"/>
      <c r="I66" s="239">
        <v>14000</v>
      </c>
      <c r="J66" s="18"/>
      <c r="K66" s="18"/>
      <c r="L66" s="18"/>
      <c r="M66" s="18"/>
      <c r="N66" s="137"/>
    </row>
    <row r="67" spans="1:14" ht="14.25" customHeight="1" hidden="1">
      <c r="A67" s="23">
        <v>3232</v>
      </c>
      <c r="B67" s="24" t="s">
        <v>21</v>
      </c>
      <c r="C67" s="18">
        <f>I67+J67</f>
        <v>5100</v>
      </c>
      <c r="D67" s="18"/>
      <c r="E67" s="18"/>
      <c r="F67" s="18"/>
      <c r="G67" s="18"/>
      <c r="H67" s="18"/>
      <c r="I67" s="18">
        <v>3300</v>
      </c>
      <c r="J67" s="18">
        <v>1800</v>
      </c>
      <c r="K67" s="18"/>
      <c r="L67" s="18"/>
      <c r="M67" s="18"/>
      <c r="N67" s="137"/>
    </row>
    <row r="68" spans="1:14" ht="14.25" customHeight="1" hidden="1">
      <c r="A68" s="23">
        <v>3233</v>
      </c>
      <c r="B68" s="24" t="s">
        <v>22</v>
      </c>
      <c r="C68" s="18">
        <f t="shared" si="1"/>
        <v>250</v>
      </c>
      <c r="D68" s="18"/>
      <c r="E68" s="18"/>
      <c r="F68" s="18"/>
      <c r="G68" s="18"/>
      <c r="H68" s="18"/>
      <c r="I68" s="18"/>
      <c r="J68" s="18">
        <v>250</v>
      </c>
      <c r="K68" s="18"/>
      <c r="L68" s="18"/>
      <c r="M68" s="18"/>
      <c r="N68" s="137"/>
    </row>
    <row r="69" spans="1:14" ht="14.25" customHeight="1" hidden="1">
      <c r="A69" s="23">
        <v>3234</v>
      </c>
      <c r="B69" s="24" t="s">
        <v>23</v>
      </c>
      <c r="C69" s="18">
        <f t="shared" si="1"/>
        <v>7700</v>
      </c>
      <c r="D69" s="18"/>
      <c r="E69" s="18"/>
      <c r="F69" s="18"/>
      <c r="G69" s="18"/>
      <c r="H69" s="18"/>
      <c r="I69" s="18"/>
      <c r="J69" s="18">
        <v>7700</v>
      </c>
      <c r="K69" s="18"/>
      <c r="L69" s="18"/>
      <c r="M69" s="18"/>
      <c r="N69" s="137"/>
    </row>
    <row r="70" spans="1:14" ht="14.25" customHeight="1" hidden="1">
      <c r="A70" s="23">
        <v>3235</v>
      </c>
      <c r="B70" s="24" t="s">
        <v>24</v>
      </c>
      <c r="C70" s="18">
        <f>J70</f>
        <v>3800</v>
      </c>
      <c r="D70" s="18"/>
      <c r="E70" s="18"/>
      <c r="F70" s="18"/>
      <c r="G70" s="18"/>
      <c r="H70" s="18"/>
      <c r="I70" s="18"/>
      <c r="J70" s="18">
        <v>3800</v>
      </c>
      <c r="K70" s="18"/>
      <c r="L70" s="18"/>
      <c r="M70" s="18"/>
      <c r="N70" s="137"/>
    </row>
    <row r="71" spans="1:14" ht="14.25" customHeight="1" hidden="1">
      <c r="A71" s="23">
        <v>3236</v>
      </c>
      <c r="B71" s="24" t="s">
        <v>25</v>
      </c>
      <c r="C71" s="18">
        <f>J71</f>
        <v>600</v>
      </c>
      <c r="D71" s="18"/>
      <c r="E71" s="18"/>
      <c r="F71" s="18"/>
      <c r="G71" s="18"/>
      <c r="H71" s="18"/>
      <c r="I71" s="18"/>
      <c r="J71" s="18">
        <v>600</v>
      </c>
      <c r="K71" s="18"/>
      <c r="L71" s="18"/>
      <c r="M71" s="18"/>
      <c r="N71" s="137"/>
    </row>
    <row r="72" spans="1:14" ht="14.25" customHeight="1" hidden="1">
      <c r="A72" s="23">
        <v>3236</v>
      </c>
      <c r="B72" s="24" t="s">
        <v>48</v>
      </c>
      <c r="C72" s="18">
        <f>SUM(D72:J72)</f>
        <v>3663</v>
      </c>
      <c r="D72" s="18"/>
      <c r="E72" s="18"/>
      <c r="F72" s="18"/>
      <c r="G72" s="18"/>
      <c r="H72" s="18"/>
      <c r="I72" s="18">
        <v>3663</v>
      </c>
      <c r="J72" s="18"/>
      <c r="K72" s="18"/>
      <c r="L72" s="18"/>
      <c r="M72" s="18"/>
      <c r="N72" s="137"/>
    </row>
    <row r="73" spans="1:14" ht="14.25" customHeight="1" hidden="1">
      <c r="A73" s="23">
        <v>3237</v>
      </c>
      <c r="B73" s="24" t="s">
        <v>26</v>
      </c>
      <c r="C73" s="18">
        <f>J73</f>
        <v>3300</v>
      </c>
      <c r="D73" s="18"/>
      <c r="E73" s="18"/>
      <c r="F73" s="18"/>
      <c r="G73" s="18"/>
      <c r="H73" s="18"/>
      <c r="I73" s="96"/>
      <c r="J73" s="18">
        <v>3300</v>
      </c>
      <c r="K73" s="18"/>
      <c r="L73" s="18"/>
      <c r="M73" s="18"/>
      <c r="N73" s="137"/>
    </row>
    <row r="74" spans="1:14" ht="14.25" customHeight="1" hidden="1">
      <c r="A74" s="23">
        <v>3238</v>
      </c>
      <c r="B74" s="24" t="s">
        <v>27</v>
      </c>
      <c r="C74" s="18">
        <f aca="true" t="shared" si="2" ref="C74:C80">J74</f>
        <v>3500</v>
      </c>
      <c r="D74" s="18"/>
      <c r="E74" s="18"/>
      <c r="F74" s="18"/>
      <c r="G74" s="18"/>
      <c r="H74" s="18"/>
      <c r="I74" s="18"/>
      <c r="J74" s="18">
        <v>3500</v>
      </c>
      <c r="K74" s="18"/>
      <c r="L74" s="18"/>
      <c r="M74" s="18"/>
      <c r="N74" s="137"/>
    </row>
    <row r="75" spans="1:14" ht="14.25" customHeight="1" hidden="1">
      <c r="A75" s="23">
        <v>3239</v>
      </c>
      <c r="B75" s="24" t="s">
        <v>28</v>
      </c>
      <c r="C75" s="18">
        <f t="shared" si="2"/>
        <v>1000</v>
      </c>
      <c r="D75" s="18"/>
      <c r="E75" s="18"/>
      <c r="F75" s="18"/>
      <c r="G75" s="18"/>
      <c r="H75" s="18"/>
      <c r="I75" s="18"/>
      <c r="J75" s="18">
        <v>1000</v>
      </c>
      <c r="K75" s="18"/>
      <c r="L75" s="18"/>
      <c r="M75" s="18"/>
      <c r="N75" s="137"/>
    </row>
    <row r="76" spans="1:14" ht="14.25" customHeight="1" hidden="1">
      <c r="A76" s="23">
        <v>3292</v>
      </c>
      <c r="B76" s="24" t="s">
        <v>29</v>
      </c>
      <c r="C76" s="18">
        <f>J76</f>
        <v>2600</v>
      </c>
      <c r="D76" s="18"/>
      <c r="E76" s="18"/>
      <c r="F76" s="18"/>
      <c r="G76" s="18"/>
      <c r="H76" s="18"/>
      <c r="I76" s="18"/>
      <c r="J76" s="18">
        <v>2600</v>
      </c>
      <c r="K76" s="18"/>
      <c r="L76" s="18"/>
      <c r="M76" s="18"/>
      <c r="N76" s="137"/>
    </row>
    <row r="77" spans="1:14" ht="14.25" customHeight="1" hidden="1">
      <c r="A77" s="23">
        <v>3293</v>
      </c>
      <c r="B77" s="24" t="s">
        <v>30</v>
      </c>
      <c r="C77" s="18">
        <f>J77</f>
        <v>10</v>
      </c>
      <c r="D77" s="18"/>
      <c r="E77" s="18"/>
      <c r="F77" s="18"/>
      <c r="G77" s="18"/>
      <c r="H77" s="18"/>
      <c r="I77" s="18"/>
      <c r="J77" s="18">
        <v>10</v>
      </c>
      <c r="K77" s="18"/>
      <c r="L77" s="18"/>
      <c r="M77" s="18"/>
      <c r="N77" s="137"/>
    </row>
    <row r="78" spans="1:14" ht="14.25" customHeight="1" hidden="1">
      <c r="A78" s="23">
        <v>3294</v>
      </c>
      <c r="B78" s="24" t="s">
        <v>31</v>
      </c>
      <c r="C78" s="18">
        <f>J78</f>
        <v>120</v>
      </c>
      <c r="D78" s="18"/>
      <c r="E78" s="18"/>
      <c r="F78" s="18"/>
      <c r="G78" s="18"/>
      <c r="H78" s="18"/>
      <c r="I78" s="18"/>
      <c r="J78" s="18">
        <v>120</v>
      </c>
      <c r="K78" s="18"/>
      <c r="L78" s="18"/>
      <c r="M78" s="18"/>
      <c r="N78" s="137"/>
    </row>
    <row r="79" spans="1:14" ht="14.25" customHeight="1" hidden="1">
      <c r="A79" s="23">
        <v>3295</v>
      </c>
      <c r="B79" s="24" t="s">
        <v>32</v>
      </c>
      <c r="C79" s="18">
        <f>J79</f>
        <v>100</v>
      </c>
      <c r="D79" s="18"/>
      <c r="E79" s="18"/>
      <c r="F79" s="18"/>
      <c r="G79" s="18"/>
      <c r="H79" s="18"/>
      <c r="I79" s="18"/>
      <c r="J79" s="18">
        <v>100</v>
      </c>
      <c r="K79" s="18"/>
      <c r="L79" s="18"/>
      <c r="M79" s="18"/>
      <c r="N79" s="137"/>
    </row>
    <row r="80" spans="1:14" ht="14.25" customHeight="1" hidden="1">
      <c r="A80" s="23">
        <v>3299</v>
      </c>
      <c r="B80" s="24" t="s">
        <v>33</v>
      </c>
      <c r="C80" s="18">
        <f t="shared" si="2"/>
        <v>400</v>
      </c>
      <c r="D80" s="18"/>
      <c r="E80" s="18"/>
      <c r="F80" s="18"/>
      <c r="G80" s="18"/>
      <c r="H80" s="18"/>
      <c r="I80" s="18"/>
      <c r="J80" s="18">
        <v>400</v>
      </c>
      <c r="K80" s="18"/>
      <c r="L80" s="18"/>
      <c r="M80" s="18"/>
      <c r="N80" s="137"/>
    </row>
    <row r="81" spans="1:14" ht="14.25" customHeight="1" hidden="1">
      <c r="A81" s="23"/>
      <c r="B81" s="24"/>
      <c r="C81" s="18"/>
      <c r="D81" s="18"/>
      <c r="E81" s="18"/>
      <c r="F81" s="18"/>
      <c r="G81" s="18"/>
      <c r="H81" s="18"/>
      <c r="I81" s="18"/>
      <c r="J81" s="96"/>
      <c r="K81" s="18"/>
      <c r="L81" s="18"/>
      <c r="M81" s="18"/>
      <c r="N81" s="137"/>
    </row>
    <row r="82" spans="1:14" ht="14.25" customHeight="1">
      <c r="A82" s="26">
        <v>42</v>
      </c>
      <c r="B82" s="97" t="s">
        <v>158</v>
      </c>
      <c r="C82" s="19">
        <f aca="true" t="shared" si="3" ref="C82:K82">C83</f>
        <v>663</v>
      </c>
      <c r="D82" s="19"/>
      <c r="E82" s="19">
        <v>0</v>
      </c>
      <c r="F82" s="19">
        <f t="shared" si="3"/>
        <v>0</v>
      </c>
      <c r="G82" s="19"/>
      <c r="H82" s="19">
        <f t="shared" si="3"/>
        <v>0</v>
      </c>
      <c r="I82" s="19">
        <f t="shared" si="3"/>
        <v>663</v>
      </c>
      <c r="J82" s="19">
        <f t="shared" si="3"/>
        <v>0</v>
      </c>
      <c r="K82" s="19">
        <f t="shared" si="3"/>
        <v>0</v>
      </c>
      <c r="L82" s="19">
        <f>I82</f>
        <v>663</v>
      </c>
      <c r="M82" s="19">
        <f>L82</f>
        <v>663</v>
      </c>
      <c r="N82" s="157"/>
    </row>
    <row r="83" spans="1:14" ht="14.25" customHeight="1" hidden="1">
      <c r="A83" s="23">
        <v>4241</v>
      </c>
      <c r="B83" s="25" t="s">
        <v>43</v>
      </c>
      <c r="C83" s="18">
        <f>SUM(D83:J83)</f>
        <v>663</v>
      </c>
      <c r="D83" s="18"/>
      <c r="E83" s="18"/>
      <c r="F83" s="18"/>
      <c r="G83" s="18"/>
      <c r="H83" s="18"/>
      <c r="I83" s="18">
        <v>663</v>
      </c>
      <c r="J83" s="18"/>
      <c r="K83" s="18"/>
      <c r="L83" s="18"/>
      <c r="M83" s="18"/>
      <c r="N83" s="137"/>
    </row>
    <row r="84" spans="1:14" ht="14.25" customHeight="1">
      <c r="A84" s="23"/>
      <c r="B84" s="24"/>
      <c r="C84" s="18"/>
      <c r="D84" s="18"/>
      <c r="E84" s="18"/>
      <c r="F84" s="18"/>
      <c r="G84" s="18"/>
      <c r="H84" s="18"/>
      <c r="I84" s="18"/>
      <c r="J84" s="96"/>
      <c r="K84" s="18"/>
      <c r="L84" s="18"/>
      <c r="M84" s="18"/>
      <c r="N84" s="137"/>
    </row>
    <row r="85" spans="1:14" ht="14.25" customHeight="1">
      <c r="A85" s="28"/>
      <c r="B85" s="29" t="s">
        <v>4</v>
      </c>
      <c r="C85" s="20">
        <f>C56+C82</f>
        <v>123138.2</v>
      </c>
      <c r="D85" s="20">
        <f aca="true" t="shared" si="4" ref="D85:K85">D56+D82</f>
        <v>0</v>
      </c>
      <c r="E85" s="20">
        <f t="shared" si="4"/>
        <v>0</v>
      </c>
      <c r="F85" s="20">
        <f t="shared" si="4"/>
        <v>0</v>
      </c>
      <c r="G85" s="20">
        <f t="shared" si="4"/>
        <v>0</v>
      </c>
      <c r="H85" s="20">
        <f t="shared" si="4"/>
        <v>0</v>
      </c>
      <c r="I85" s="20">
        <f>I56+I82</f>
        <v>81626</v>
      </c>
      <c r="J85" s="20">
        <f>J82+J56</f>
        <v>41512.2</v>
      </c>
      <c r="K85" s="20">
        <f t="shared" si="4"/>
        <v>0</v>
      </c>
      <c r="L85" s="20">
        <f>L56+L82</f>
        <v>123138.2</v>
      </c>
      <c r="M85" s="20">
        <f>M56+M82</f>
        <v>123138.2</v>
      </c>
      <c r="N85" s="157"/>
    </row>
    <row r="86" spans="1:14" ht="14.25" customHeight="1">
      <c r="A86" s="32"/>
      <c r="B86" s="22" t="s">
        <v>5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157"/>
    </row>
    <row r="87" ht="13.5" customHeight="1">
      <c r="N87" s="45"/>
    </row>
    <row r="88" ht="14.25" hidden="1">
      <c r="N88" s="45"/>
    </row>
    <row r="89" spans="1:4" ht="14.25" hidden="1">
      <c r="A89" s="159"/>
      <c r="B89" s="40"/>
      <c r="D89" s="40"/>
    </row>
    <row r="90" spans="2:4" ht="15" hidden="1">
      <c r="B90" s="143"/>
      <c r="D90" s="40"/>
    </row>
    <row r="91" spans="2:5" ht="15" hidden="1">
      <c r="B91" s="40"/>
      <c r="D91" s="40"/>
      <c r="E91" s="143"/>
    </row>
    <row r="92" spans="1:5" ht="15">
      <c r="A92" s="84" t="s">
        <v>149</v>
      </c>
      <c r="B92" s="85"/>
      <c r="C92" s="85"/>
      <c r="D92" s="44"/>
      <c r="E92" s="147"/>
    </row>
    <row r="93" spans="1:5" ht="15">
      <c r="A93" s="84" t="s">
        <v>150</v>
      </c>
      <c r="B93" s="85"/>
      <c r="C93" s="85"/>
      <c r="D93" s="44"/>
      <c r="E93" s="147"/>
    </row>
    <row r="94" spans="1:14" ht="15">
      <c r="A94" s="133"/>
      <c r="B94" s="133"/>
      <c r="C94" s="133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54"/>
    </row>
    <row r="95" spans="1:14" ht="15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53"/>
      <c r="N95" s="153"/>
    </row>
    <row r="96" spans="1:14" ht="60">
      <c r="A96" s="30" t="s">
        <v>8</v>
      </c>
      <c r="B96" s="30" t="s">
        <v>3</v>
      </c>
      <c r="C96" s="17" t="s">
        <v>164</v>
      </c>
      <c r="D96" s="17" t="s">
        <v>9</v>
      </c>
      <c r="E96" s="17" t="s">
        <v>0</v>
      </c>
      <c r="F96" s="17" t="s">
        <v>56</v>
      </c>
      <c r="G96" s="17" t="s">
        <v>52</v>
      </c>
      <c r="H96" s="17" t="s">
        <v>51</v>
      </c>
      <c r="I96" s="17" t="s">
        <v>178</v>
      </c>
      <c r="J96" s="17" t="s">
        <v>50</v>
      </c>
      <c r="K96" s="17" t="s">
        <v>141</v>
      </c>
      <c r="L96" s="21" t="s">
        <v>139</v>
      </c>
      <c r="M96" s="21" t="s">
        <v>165</v>
      </c>
      <c r="N96" s="45"/>
    </row>
    <row r="97" spans="1:14" ht="15">
      <c r="A97" s="50">
        <v>31</v>
      </c>
      <c r="B97" s="50" t="s">
        <v>36</v>
      </c>
      <c r="C97" s="68">
        <f>D97+F97+H97+K97+I97</f>
        <v>201150</v>
      </c>
      <c r="D97" s="68">
        <f>D98+D99+D100+D101</f>
        <v>154300</v>
      </c>
      <c r="E97" s="99">
        <f aca="true" t="shared" si="5" ref="E97:K97">SUM(E98:E101)</f>
        <v>0</v>
      </c>
      <c r="F97" s="68">
        <f>SUM(F98:F101)</f>
        <v>19550</v>
      </c>
      <c r="G97" s="99"/>
      <c r="H97" s="68">
        <f>H98+H100+H101</f>
        <v>6600</v>
      </c>
      <c r="I97" s="68">
        <f>SUM(I98:I101)</f>
        <v>3000</v>
      </c>
      <c r="J97" s="99">
        <f t="shared" si="5"/>
        <v>0</v>
      </c>
      <c r="K97" s="68">
        <f t="shared" si="5"/>
        <v>17700</v>
      </c>
      <c r="L97" s="68">
        <f>C97</f>
        <v>201150</v>
      </c>
      <c r="M97" s="68">
        <f>L97</f>
        <v>201150</v>
      </c>
      <c r="N97" s="68"/>
    </row>
    <row r="98" spans="1:14" ht="15" hidden="1">
      <c r="A98" s="23">
        <v>3111</v>
      </c>
      <c r="B98" s="24" t="s">
        <v>37</v>
      </c>
      <c r="C98" s="68">
        <f>D98+F98+H98+K98+I98</f>
        <v>165350</v>
      </c>
      <c r="D98" s="18">
        <v>126000</v>
      </c>
      <c r="E98" s="96"/>
      <c r="F98" s="18">
        <v>16000</v>
      </c>
      <c r="G98" s="96"/>
      <c r="H98" s="18">
        <v>5650</v>
      </c>
      <c r="I98" s="18">
        <v>2500</v>
      </c>
      <c r="J98" s="96"/>
      <c r="K98" s="242">
        <v>15200</v>
      </c>
      <c r="L98" s="18"/>
      <c r="M98" s="18"/>
      <c r="N98" s="18"/>
    </row>
    <row r="99" spans="1:14" ht="15" hidden="1">
      <c r="A99" s="23">
        <v>3121</v>
      </c>
      <c r="B99" s="25" t="s">
        <v>38</v>
      </c>
      <c r="C99" s="68">
        <f>D99+F99+H99</f>
        <v>8400</v>
      </c>
      <c r="D99" s="18">
        <v>7500</v>
      </c>
      <c r="E99" s="96"/>
      <c r="F99" s="18">
        <v>900</v>
      </c>
      <c r="G99" s="96"/>
      <c r="H99" s="18"/>
      <c r="I99" s="96"/>
      <c r="J99" s="96"/>
      <c r="K99" s="242"/>
      <c r="L99" s="18"/>
      <c r="M99" s="18"/>
      <c r="N99" s="18"/>
    </row>
    <row r="100" spans="1:14" ht="15" hidden="1">
      <c r="A100" s="23">
        <v>3132</v>
      </c>
      <c r="B100" s="24" t="s">
        <v>39</v>
      </c>
      <c r="C100" s="68">
        <f>D100+F100+H100+K100+I100</f>
        <v>27400</v>
      </c>
      <c r="D100" s="18">
        <v>20800</v>
      </c>
      <c r="E100" s="96"/>
      <c r="F100" s="18">
        <v>2650</v>
      </c>
      <c r="G100" s="96"/>
      <c r="H100" s="18">
        <v>950</v>
      </c>
      <c r="I100" s="18">
        <v>500</v>
      </c>
      <c r="J100" s="96"/>
      <c r="K100" s="242">
        <v>2500</v>
      </c>
      <c r="L100" s="18"/>
      <c r="M100" s="18"/>
      <c r="N100" s="18"/>
    </row>
    <row r="101" spans="1:14" ht="15" hidden="1">
      <c r="A101" s="23">
        <v>3133</v>
      </c>
      <c r="B101" s="25" t="s">
        <v>40</v>
      </c>
      <c r="C101" s="68">
        <f>D101+F101+H101+K101</f>
        <v>0</v>
      </c>
      <c r="D101" s="18">
        <v>0</v>
      </c>
      <c r="E101" s="96"/>
      <c r="F101" s="18">
        <v>0</v>
      </c>
      <c r="G101" s="96"/>
      <c r="H101" s="18">
        <v>0</v>
      </c>
      <c r="I101" s="96"/>
      <c r="J101" s="96"/>
      <c r="K101" s="18"/>
      <c r="L101" s="18"/>
      <c r="M101" s="18"/>
      <c r="N101" s="18"/>
    </row>
    <row r="102" spans="1:14" ht="15">
      <c r="A102" s="26">
        <v>32</v>
      </c>
      <c r="B102" s="27" t="s">
        <v>11</v>
      </c>
      <c r="C102" s="68">
        <f>D102+F102+H102+K102+I102</f>
        <v>75000</v>
      </c>
      <c r="D102" s="19">
        <f>SUM(D103:D120)</f>
        <v>2600</v>
      </c>
      <c r="E102" s="95">
        <f>SUM(E103:E106)</f>
        <v>0</v>
      </c>
      <c r="F102" s="19">
        <f>SUM(F103:F127)</f>
        <v>66800</v>
      </c>
      <c r="G102" s="95"/>
      <c r="H102" s="19">
        <f>H104</f>
        <v>100</v>
      </c>
      <c r="I102" s="19">
        <f>SUM(I103:I107)</f>
        <v>5500</v>
      </c>
      <c r="J102" s="95">
        <f>SUM(J103:J106)</f>
        <v>0</v>
      </c>
      <c r="K102" s="95">
        <f>SUM(K103:K126)</f>
        <v>0</v>
      </c>
      <c r="L102" s="19">
        <f>C102</f>
        <v>75000</v>
      </c>
      <c r="M102" s="19">
        <f>L102</f>
        <v>75000</v>
      </c>
      <c r="N102" s="19"/>
    </row>
    <row r="103" spans="1:14" ht="15" hidden="1">
      <c r="A103" s="23">
        <v>3211</v>
      </c>
      <c r="B103" s="24" t="s">
        <v>12</v>
      </c>
      <c r="C103" s="68">
        <f>D103+F103</f>
        <v>2000</v>
      </c>
      <c r="D103" s="18"/>
      <c r="E103" s="96"/>
      <c r="F103" s="18">
        <v>2000</v>
      </c>
      <c r="G103" s="96"/>
      <c r="H103" s="18"/>
      <c r="I103" s="96"/>
      <c r="J103" s="96"/>
      <c r="K103" s="96"/>
      <c r="L103" s="18"/>
      <c r="M103" s="18"/>
      <c r="N103" s="18"/>
    </row>
    <row r="104" spans="1:14" ht="15" hidden="1">
      <c r="A104" s="23">
        <v>3212</v>
      </c>
      <c r="B104" s="24" t="s">
        <v>13</v>
      </c>
      <c r="C104" s="68">
        <f>D104+F104+H104</f>
        <v>3000</v>
      </c>
      <c r="D104" s="18">
        <v>2600</v>
      </c>
      <c r="E104" s="96"/>
      <c r="F104" s="18">
        <v>300</v>
      </c>
      <c r="G104" s="96"/>
      <c r="H104" s="18">
        <v>100</v>
      </c>
      <c r="I104" s="96"/>
      <c r="J104" s="96"/>
      <c r="K104" s="96"/>
      <c r="L104" s="18"/>
      <c r="M104" s="18"/>
      <c r="N104" s="18"/>
    </row>
    <row r="105" spans="1:14" ht="15" hidden="1">
      <c r="A105" s="23">
        <v>3213</v>
      </c>
      <c r="B105" s="24" t="s">
        <v>14</v>
      </c>
      <c r="C105" s="68">
        <f aca="true" t="shared" si="6" ref="C105:C127">D105+F105</f>
        <v>500</v>
      </c>
      <c r="D105" s="18"/>
      <c r="E105" s="96"/>
      <c r="F105" s="18">
        <v>500</v>
      </c>
      <c r="G105" s="96"/>
      <c r="H105" s="18"/>
      <c r="I105" s="96"/>
      <c r="J105" s="96"/>
      <c r="K105" s="96"/>
      <c r="L105" s="18"/>
      <c r="M105" s="18"/>
      <c r="N105" s="18"/>
    </row>
    <row r="106" spans="1:14" ht="15" hidden="1">
      <c r="A106" s="23">
        <v>3221</v>
      </c>
      <c r="B106" s="24" t="s">
        <v>15</v>
      </c>
      <c r="C106" s="68">
        <f t="shared" si="6"/>
        <v>4300</v>
      </c>
      <c r="D106" s="18"/>
      <c r="E106" s="96"/>
      <c r="F106" s="18">
        <v>4300</v>
      </c>
      <c r="G106" s="96"/>
      <c r="H106" s="18"/>
      <c r="I106" s="96"/>
      <c r="J106" s="96"/>
      <c r="K106" s="96"/>
      <c r="L106" s="18"/>
      <c r="M106" s="18"/>
      <c r="N106" s="18"/>
    </row>
    <row r="107" spans="1:14" ht="15" hidden="1">
      <c r="A107" s="23">
        <v>3222</v>
      </c>
      <c r="B107" s="24" t="s">
        <v>42</v>
      </c>
      <c r="C107" s="68">
        <f>D107+F107+I107</f>
        <v>47000</v>
      </c>
      <c r="D107" s="18"/>
      <c r="E107" s="96"/>
      <c r="F107" s="239">
        <v>41500</v>
      </c>
      <c r="G107" s="96"/>
      <c r="H107" s="18">
        <v>0</v>
      </c>
      <c r="I107" s="239">
        <v>5500</v>
      </c>
      <c r="J107" s="96">
        <v>0</v>
      </c>
      <c r="K107" s="96"/>
      <c r="L107" s="18"/>
      <c r="M107" s="18"/>
      <c r="N107" s="18"/>
    </row>
    <row r="108" spans="1:14" ht="15" hidden="1">
      <c r="A108" s="23">
        <v>3223</v>
      </c>
      <c r="B108" s="24" t="s">
        <v>16</v>
      </c>
      <c r="C108" s="68">
        <f t="shared" si="6"/>
        <v>1200</v>
      </c>
      <c r="D108" s="19"/>
      <c r="E108" s="95"/>
      <c r="F108" s="18">
        <v>1200</v>
      </c>
      <c r="G108" s="96"/>
      <c r="H108" s="19"/>
      <c r="I108" s="95"/>
      <c r="J108" s="95"/>
      <c r="K108" s="95"/>
      <c r="L108" s="19"/>
      <c r="M108" s="19"/>
      <c r="N108" s="19"/>
    </row>
    <row r="109" spans="1:14" ht="13.5" customHeight="1" hidden="1">
      <c r="A109" s="23">
        <v>3224</v>
      </c>
      <c r="B109" s="24" t="s">
        <v>17</v>
      </c>
      <c r="C109" s="68">
        <f t="shared" si="6"/>
        <v>1000</v>
      </c>
      <c r="D109" s="18"/>
      <c r="E109" s="96"/>
      <c r="F109" s="18">
        <v>1000</v>
      </c>
      <c r="G109" s="96"/>
      <c r="H109" s="18"/>
      <c r="I109" s="96"/>
      <c r="J109" s="96"/>
      <c r="K109" s="96"/>
      <c r="L109" s="18"/>
      <c r="M109" s="18"/>
      <c r="N109" s="18"/>
    </row>
    <row r="110" spans="1:14" ht="15" hidden="1">
      <c r="A110" s="23">
        <v>3225</v>
      </c>
      <c r="B110" s="24" t="s">
        <v>18</v>
      </c>
      <c r="C110" s="68">
        <f t="shared" si="6"/>
        <v>1000</v>
      </c>
      <c r="D110" s="18"/>
      <c r="E110" s="96"/>
      <c r="F110" s="18">
        <v>1000</v>
      </c>
      <c r="G110" s="96"/>
      <c r="H110" s="18"/>
      <c r="I110" s="96"/>
      <c r="J110" s="96"/>
      <c r="K110" s="96"/>
      <c r="L110" s="18"/>
      <c r="M110" s="18"/>
      <c r="N110" s="18"/>
    </row>
    <row r="111" spans="1:14" ht="15" hidden="1">
      <c r="A111" s="23">
        <v>3227</v>
      </c>
      <c r="B111" s="24" t="s">
        <v>19</v>
      </c>
      <c r="C111" s="68">
        <f t="shared" si="6"/>
        <v>200</v>
      </c>
      <c r="D111" s="18"/>
      <c r="E111" s="96"/>
      <c r="F111" s="18">
        <v>200</v>
      </c>
      <c r="G111" s="96"/>
      <c r="H111" s="18"/>
      <c r="I111" s="96"/>
      <c r="J111" s="96"/>
      <c r="K111" s="96"/>
      <c r="L111" s="18"/>
      <c r="M111" s="18"/>
      <c r="N111" s="18"/>
    </row>
    <row r="112" spans="1:14" ht="15" hidden="1">
      <c r="A112" s="23">
        <v>3231</v>
      </c>
      <c r="B112" s="24" t="s">
        <v>20</v>
      </c>
      <c r="C112" s="68">
        <f t="shared" si="6"/>
        <v>1000</v>
      </c>
      <c r="D112" s="19"/>
      <c r="E112" s="95"/>
      <c r="F112" s="18">
        <v>1000</v>
      </c>
      <c r="G112" s="96"/>
      <c r="H112" s="19"/>
      <c r="I112" s="95"/>
      <c r="J112" s="95"/>
      <c r="K112" s="95"/>
      <c r="L112" s="19"/>
      <c r="M112" s="19"/>
      <c r="N112" s="19"/>
    </row>
    <row r="113" spans="1:14" ht="15" hidden="1">
      <c r="A113" s="23">
        <v>3232</v>
      </c>
      <c r="B113" s="24" t="s">
        <v>21</v>
      </c>
      <c r="C113" s="68">
        <f t="shared" si="6"/>
        <v>3500</v>
      </c>
      <c r="D113" s="18"/>
      <c r="E113" s="96"/>
      <c r="F113" s="18">
        <v>3500</v>
      </c>
      <c r="G113" s="96"/>
      <c r="H113" s="18"/>
      <c r="I113" s="96"/>
      <c r="J113" s="96"/>
      <c r="K113" s="96"/>
      <c r="L113" s="18"/>
      <c r="M113" s="18"/>
      <c r="N113" s="18"/>
    </row>
    <row r="114" spans="1:14" ht="15" hidden="1">
      <c r="A114" s="23">
        <v>3233</v>
      </c>
      <c r="B114" s="24" t="s">
        <v>167</v>
      </c>
      <c r="C114" s="68">
        <f t="shared" si="6"/>
        <v>300</v>
      </c>
      <c r="D114" s="18"/>
      <c r="E114" s="96"/>
      <c r="F114" s="18">
        <v>300</v>
      </c>
      <c r="G114" s="96"/>
      <c r="H114" s="18"/>
      <c r="I114" s="96"/>
      <c r="J114" s="96"/>
      <c r="K114" s="96"/>
      <c r="L114" s="18"/>
      <c r="M114" s="18"/>
      <c r="N114" s="18"/>
    </row>
    <row r="115" spans="1:14" ht="15" hidden="1">
      <c r="A115" s="23">
        <v>3234</v>
      </c>
      <c r="B115" s="24" t="s">
        <v>23</v>
      </c>
      <c r="C115" s="68">
        <f t="shared" si="6"/>
        <v>3000</v>
      </c>
      <c r="D115" s="18"/>
      <c r="E115" s="96"/>
      <c r="F115" s="18">
        <v>3000</v>
      </c>
      <c r="G115" s="96"/>
      <c r="H115" s="18"/>
      <c r="I115" s="96"/>
      <c r="J115" s="96"/>
      <c r="K115" s="96"/>
      <c r="L115" s="18"/>
      <c r="M115" s="18"/>
      <c r="N115" s="18"/>
    </row>
    <row r="116" spans="1:14" ht="15" hidden="1">
      <c r="A116" s="23">
        <v>3235</v>
      </c>
      <c r="B116" s="24" t="s">
        <v>24</v>
      </c>
      <c r="C116" s="68">
        <f t="shared" si="6"/>
        <v>2000</v>
      </c>
      <c r="D116" s="18"/>
      <c r="E116" s="96"/>
      <c r="F116" s="18">
        <v>2000</v>
      </c>
      <c r="G116" s="96"/>
      <c r="H116" s="18"/>
      <c r="I116" s="96"/>
      <c r="J116" s="96"/>
      <c r="K116" s="96"/>
      <c r="L116" s="18"/>
      <c r="M116" s="18"/>
      <c r="N116" s="18"/>
    </row>
    <row r="117" spans="1:14" ht="15" hidden="1">
      <c r="A117" s="23">
        <v>3236</v>
      </c>
      <c r="B117" s="24" t="s">
        <v>41</v>
      </c>
      <c r="C117" s="68">
        <f t="shared" si="6"/>
        <v>500</v>
      </c>
      <c r="D117" s="18"/>
      <c r="E117" s="96"/>
      <c r="F117" s="18">
        <v>500</v>
      </c>
      <c r="G117" s="96"/>
      <c r="H117" s="18"/>
      <c r="I117" s="96"/>
      <c r="J117" s="96"/>
      <c r="K117" s="96"/>
      <c r="L117" s="18"/>
      <c r="M117" s="18"/>
      <c r="N117" s="18"/>
    </row>
    <row r="118" spans="1:14" ht="15" hidden="1">
      <c r="A118" s="23">
        <v>3237</v>
      </c>
      <c r="B118" s="24" t="s">
        <v>44</v>
      </c>
      <c r="C118" s="68">
        <f t="shared" si="6"/>
        <v>1000</v>
      </c>
      <c r="D118" s="18"/>
      <c r="E118" s="96"/>
      <c r="F118" s="18">
        <v>1000</v>
      </c>
      <c r="G118" s="96"/>
      <c r="H118" s="18"/>
      <c r="I118" s="96"/>
      <c r="J118" s="96"/>
      <c r="K118" s="96"/>
      <c r="L118" s="18"/>
      <c r="M118" s="18"/>
      <c r="N118" s="18"/>
    </row>
    <row r="119" spans="1:14" ht="15" hidden="1">
      <c r="A119" s="23">
        <v>3238</v>
      </c>
      <c r="B119" s="24" t="s">
        <v>27</v>
      </c>
      <c r="C119" s="68">
        <f t="shared" si="6"/>
        <v>1500</v>
      </c>
      <c r="D119" s="18"/>
      <c r="E119" s="96"/>
      <c r="F119" s="18">
        <v>1500</v>
      </c>
      <c r="G119" s="96"/>
      <c r="H119" s="18"/>
      <c r="I119" s="96"/>
      <c r="J119" s="96"/>
      <c r="K119" s="96"/>
      <c r="L119" s="18"/>
      <c r="M119" s="18"/>
      <c r="N119" s="18"/>
    </row>
    <row r="120" spans="1:14" ht="15" hidden="1">
      <c r="A120" s="23">
        <v>3239</v>
      </c>
      <c r="B120" s="24" t="s">
        <v>28</v>
      </c>
      <c r="C120" s="68">
        <f>D120+F120</f>
        <v>1000</v>
      </c>
      <c r="D120" s="18"/>
      <c r="E120" s="96"/>
      <c r="F120" s="18">
        <v>1000</v>
      </c>
      <c r="G120" s="96"/>
      <c r="H120" s="18"/>
      <c r="I120" s="96"/>
      <c r="J120" s="96"/>
      <c r="K120" s="96"/>
      <c r="L120" s="18"/>
      <c r="M120" s="18"/>
      <c r="N120" s="194"/>
    </row>
    <row r="121" spans="1:14" ht="15" hidden="1">
      <c r="A121" s="23">
        <v>3291</v>
      </c>
      <c r="B121" s="24" t="s">
        <v>168</v>
      </c>
      <c r="C121" s="68">
        <f>D121+F121</f>
        <v>100</v>
      </c>
      <c r="D121" s="18"/>
      <c r="E121" s="96"/>
      <c r="F121" s="18">
        <v>100</v>
      </c>
      <c r="G121" s="96"/>
      <c r="H121" s="18"/>
      <c r="I121" s="96"/>
      <c r="J121" s="96"/>
      <c r="K121" s="96"/>
      <c r="L121" s="18"/>
      <c r="M121" s="18"/>
      <c r="N121" s="94"/>
    </row>
    <row r="122" spans="1:14" ht="15" hidden="1">
      <c r="A122" s="23">
        <v>3292</v>
      </c>
      <c r="B122" s="24" t="s">
        <v>29</v>
      </c>
      <c r="C122" s="68">
        <f>D122+F122</f>
        <v>300</v>
      </c>
      <c r="D122" s="18"/>
      <c r="E122" s="96"/>
      <c r="F122" s="18">
        <v>300</v>
      </c>
      <c r="G122" s="96"/>
      <c r="H122" s="18"/>
      <c r="I122" s="96"/>
      <c r="J122" s="96"/>
      <c r="K122" s="96"/>
      <c r="L122" s="18"/>
      <c r="M122" s="18"/>
      <c r="N122" s="94"/>
    </row>
    <row r="123" spans="1:14" ht="15" hidden="1">
      <c r="A123" s="23">
        <v>3293</v>
      </c>
      <c r="B123" s="24" t="s">
        <v>30</v>
      </c>
      <c r="C123" s="68">
        <f>D123+F123</f>
        <v>100</v>
      </c>
      <c r="D123" s="18"/>
      <c r="E123" s="96"/>
      <c r="F123" s="18">
        <v>100</v>
      </c>
      <c r="G123" s="96"/>
      <c r="H123" s="18"/>
      <c r="I123" s="96"/>
      <c r="J123" s="96"/>
      <c r="K123" s="96"/>
      <c r="L123" s="18"/>
      <c r="M123" s="18"/>
      <c r="N123" s="94"/>
    </row>
    <row r="124" spans="1:14" ht="15" hidden="1">
      <c r="A124" s="23">
        <v>3294</v>
      </c>
      <c r="B124" s="24" t="s">
        <v>31</v>
      </c>
      <c r="C124" s="68">
        <f>D124+F124</f>
        <v>100</v>
      </c>
      <c r="D124" s="18"/>
      <c r="E124" s="96"/>
      <c r="F124" s="18">
        <v>100</v>
      </c>
      <c r="G124" s="96"/>
      <c r="H124" s="18"/>
      <c r="I124" s="96"/>
      <c r="J124" s="96"/>
      <c r="K124" s="96"/>
      <c r="L124" s="18"/>
      <c r="M124" s="18"/>
      <c r="N124" s="94"/>
    </row>
    <row r="125" spans="1:14" ht="15" hidden="1">
      <c r="A125" s="23">
        <v>3295</v>
      </c>
      <c r="B125" s="24" t="s">
        <v>123</v>
      </c>
      <c r="C125" s="68">
        <f>F125+H125+K125</f>
        <v>100</v>
      </c>
      <c r="D125" s="18"/>
      <c r="E125" s="96"/>
      <c r="F125" s="18">
        <v>100</v>
      </c>
      <c r="G125" s="96"/>
      <c r="H125" s="18"/>
      <c r="I125" s="96"/>
      <c r="J125" s="96"/>
      <c r="K125" s="96">
        <v>0</v>
      </c>
      <c r="L125" s="18"/>
      <c r="M125" s="18"/>
      <c r="N125" s="94"/>
    </row>
    <row r="126" spans="1:14" ht="15" hidden="1">
      <c r="A126" s="23">
        <v>3296</v>
      </c>
      <c r="B126" s="24" t="s">
        <v>130</v>
      </c>
      <c r="C126" s="68">
        <f>F126</f>
        <v>100</v>
      </c>
      <c r="D126" s="18"/>
      <c r="E126" s="96"/>
      <c r="F126" s="18">
        <v>100</v>
      </c>
      <c r="G126" s="96"/>
      <c r="H126" s="18"/>
      <c r="I126" s="96"/>
      <c r="J126" s="96"/>
      <c r="K126" s="96"/>
      <c r="L126" s="18"/>
      <c r="M126" s="18"/>
      <c r="N126" s="94"/>
    </row>
    <row r="127" spans="1:14" ht="15" hidden="1">
      <c r="A127" s="23">
        <v>3299</v>
      </c>
      <c r="B127" s="24" t="s">
        <v>33</v>
      </c>
      <c r="C127" s="68">
        <f t="shared" si="6"/>
        <v>200</v>
      </c>
      <c r="D127" s="19"/>
      <c r="E127" s="95"/>
      <c r="F127" s="18">
        <v>200</v>
      </c>
      <c r="G127" s="95"/>
      <c r="H127" s="19"/>
      <c r="I127" s="95"/>
      <c r="J127" s="95"/>
      <c r="K127" s="95"/>
      <c r="L127" s="19"/>
      <c r="M127" s="19"/>
      <c r="N127" s="33"/>
    </row>
    <row r="128" spans="1:14" ht="15">
      <c r="A128" s="26">
        <v>34</v>
      </c>
      <c r="B128" s="97" t="s">
        <v>131</v>
      </c>
      <c r="C128" s="68">
        <f>F128</f>
        <v>50</v>
      </c>
      <c r="D128" s="19"/>
      <c r="E128" s="95"/>
      <c r="F128" s="19">
        <f>F129</f>
        <v>50</v>
      </c>
      <c r="G128" s="95"/>
      <c r="H128" s="19"/>
      <c r="I128" s="95"/>
      <c r="J128" s="95"/>
      <c r="K128" s="95">
        <f>K129</f>
        <v>0</v>
      </c>
      <c r="L128" s="19">
        <f>C128</f>
        <v>50</v>
      </c>
      <c r="M128" s="19">
        <f>L128</f>
        <v>50</v>
      </c>
      <c r="N128" s="33"/>
    </row>
    <row r="129" spans="1:14" ht="15" hidden="1">
      <c r="A129" s="23">
        <v>3433</v>
      </c>
      <c r="B129" s="24" t="s">
        <v>131</v>
      </c>
      <c r="C129" s="68">
        <f>F129</f>
        <v>50</v>
      </c>
      <c r="D129" s="19"/>
      <c r="E129" s="95"/>
      <c r="F129" s="18">
        <v>50</v>
      </c>
      <c r="G129" s="95"/>
      <c r="H129" s="19"/>
      <c r="I129" s="95"/>
      <c r="J129" s="95"/>
      <c r="K129" s="96"/>
      <c r="L129" s="19"/>
      <c r="M129" s="19"/>
      <c r="N129" s="33"/>
    </row>
    <row r="130" spans="1:14" ht="15">
      <c r="A130" s="26">
        <v>37</v>
      </c>
      <c r="B130" s="97" t="s">
        <v>120</v>
      </c>
      <c r="C130" s="68">
        <f>F130</f>
        <v>300</v>
      </c>
      <c r="D130" s="19"/>
      <c r="E130" s="95"/>
      <c r="F130" s="19">
        <f>F131</f>
        <v>300</v>
      </c>
      <c r="G130" s="95"/>
      <c r="H130" s="19"/>
      <c r="I130" s="95"/>
      <c r="J130" s="95"/>
      <c r="K130" s="96"/>
      <c r="L130" s="19">
        <f>C130</f>
        <v>300</v>
      </c>
      <c r="M130" s="19">
        <f>L130</f>
        <v>300</v>
      </c>
      <c r="N130" s="33"/>
    </row>
    <row r="131" spans="1:14" ht="15" hidden="1">
      <c r="A131" s="23">
        <v>3722</v>
      </c>
      <c r="B131" s="24" t="s">
        <v>120</v>
      </c>
      <c r="C131" s="68">
        <f>F131</f>
        <v>300</v>
      </c>
      <c r="D131" s="19"/>
      <c r="E131" s="95"/>
      <c r="F131" s="18">
        <v>300</v>
      </c>
      <c r="G131" s="95"/>
      <c r="H131" s="19"/>
      <c r="I131" s="95"/>
      <c r="J131" s="95"/>
      <c r="K131" s="96"/>
      <c r="L131" s="19"/>
      <c r="M131" s="19"/>
      <c r="N131" s="33"/>
    </row>
    <row r="132" spans="1:20" ht="15">
      <c r="A132" s="26">
        <v>42</v>
      </c>
      <c r="B132" s="97" t="s">
        <v>34</v>
      </c>
      <c r="C132" s="68">
        <f>D132+E132+F132+G132+H132+I132+J132+K132</f>
        <v>6100</v>
      </c>
      <c r="D132" s="19"/>
      <c r="E132" s="95">
        <f>SUM(E134:E138)</f>
        <v>0</v>
      </c>
      <c r="F132" s="19">
        <f>SUM(F133:F138)</f>
        <v>6100</v>
      </c>
      <c r="G132" s="95">
        <f>SUM(G134:G138)</f>
        <v>0</v>
      </c>
      <c r="H132" s="19">
        <f>SUM(H134:H138)</f>
        <v>0</v>
      </c>
      <c r="I132" s="95">
        <f>SUM(I134:I138)</f>
        <v>0</v>
      </c>
      <c r="J132" s="95">
        <f>SUM(J134:J138)</f>
        <v>0</v>
      </c>
      <c r="K132" s="95">
        <f>SUM(K134:K138)</f>
        <v>0</v>
      </c>
      <c r="L132" s="19">
        <f>C132</f>
        <v>6100</v>
      </c>
      <c r="M132" s="19">
        <f>L132</f>
        <v>6100</v>
      </c>
      <c r="N132" s="19"/>
      <c r="O132" s="143"/>
      <c r="P132" s="143"/>
      <c r="Q132" s="139"/>
      <c r="R132" s="139"/>
      <c r="S132" s="139"/>
      <c r="T132" s="139"/>
    </row>
    <row r="133" spans="1:20" ht="15" hidden="1">
      <c r="A133" s="23">
        <v>4214</v>
      </c>
      <c r="B133" s="24" t="s">
        <v>116</v>
      </c>
      <c r="C133" s="68">
        <f>SUM(D133:N133)</f>
        <v>0</v>
      </c>
      <c r="D133" s="19"/>
      <c r="E133" s="95"/>
      <c r="F133" s="18">
        <v>0</v>
      </c>
      <c r="G133" s="95"/>
      <c r="H133" s="19"/>
      <c r="I133" s="95"/>
      <c r="J133" s="95"/>
      <c r="K133" s="95"/>
      <c r="L133" s="19"/>
      <c r="M133" s="19"/>
      <c r="N133" s="18"/>
      <c r="O133" s="143"/>
      <c r="P133" s="143"/>
      <c r="Q133" s="139"/>
      <c r="R133" s="139"/>
      <c r="S133" s="139"/>
      <c r="T133" s="139"/>
    </row>
    <row r="134" spans="1:20" ht="15" hidden="1">
      <c r="A134" s="23">
        <v>4221</v>
      </c>
      <c r="B134" s="25" t="s">
        <v>35</v>
      </c>
      <c r="C134" s="68">
        <f>D134+E134+F134+G134+H134+I134+J134+K134+M134+N134</f>
        <v>5000</v>
      </c>
      <c r="D134" s="18"/>
      <c r="E134" s="96"/>
      <c r="F134" s="18">
        <v>5000</v>
      </c>
      <c r="G134" s="95"/>
      <c r="H134" s="18"/>
      <c r="I134" s="96"/>
      <c r="J134" s="96"/>
      <c r="K134" s="96"/>
      <c r="L134" s="18"/>
      <c r="M134" s="18"/>
      <c r="N134" s="18"/>
      <c r="Q134" s="45"/>
      <c r="R134" s="45"/>
      <c r="S134" s="45"/>
      <c r="T134" s="45"/>
    </row>
    <row r="135" spans="1:20" ht="15" hidden="1">
      <c r="A135" s="23">
        <v>4222</v>
      </c>
      <c r="B135" s="25" t="s">
        <v>80</v>
      </c>
      <c r="C135" s="68">
        <f>D135+E135+F135+G135+H135+I135+J135+K135+M135+N135</f>
        <v>200</v>
      </c>
      <c r="D135" s="18"/>
      <c r="E135" s="96"/>
      <c r="F135" s="18">
        <v>200</v>
      </c>
      <c r="G135" s="95"/>
      <c r="H135" s="18"/>
      <c r="I135" s="96"/>
      <c r="J135" s="96"/>
      <c r="K135" s="96"/>
      <c r="L135" s="18"/>
      <c r="M135" s="18"/>
      <c r="N135" s="18"/>
      <c r="Q135" s="45"/>
      <c r="R135" s="45"/>
      <c r="S135" s="45"/>
      <c r="T135" s="45"/>
    </row>
    <row r="136" spans="1:20" ht="15" hidden="1">
      <c r="A136" s="23">
        <v>4226</v>
      </c>
      <c r="B136" s="25" t="s">
        <v>45</v>
      </c>
      <c r="C136" s="68">
        <f>D136+E136+F136+G136+H136+I136+J136+K136+M136+N136</f>
        <v>200</v>
      </c>
      <c r="D136" s="18"/>
      <c r="E136" s="96"/>
      <c r="F136" s="18">
        <v>200</v>
      </c>
      <c r="G136" s="95"/>
      <c r="H136" s="18"/>
      <c r="I136" s="96"/>
      <c r="J136" s="96"/>
      <c r="K136" s="96"/>
      <c r="L136" s="18"/>
      <c r="M136" s="18"/>
      <c r="N136" s="18"/>
      <c r="Q136" s="45"/>
      <c r="R136" s="45"/>
      <c r="S136" s="45"/>
      <c r="T136" s="45"/>
    </row>
    <row r="137" spans="1:20" ht="15" hidden="1">
      <c r="A137" s="23">
        <v>4227</v>
      </c>
      <c r="B137" s="25" t="s">
        <v>79</v>
      </c>
      <c r="C137" s="68">
        <f>D137+E137+F137+G137+H137+I137+J137+K137+M137+N137</f>
        <v>200</v>
      </c>
      <c r="D137" s="18"/>
      <c r="E137" s="100"/>
      <c r="F137" s="94">
        <v>200</v>
      </c>
      <c r="G137" s="95"/>
      <c r="H137" s="18"/>
      <c r="I137" s="96"/>
      <c r="J137" s="96"/>
      <c r="K137" s="96"/>
      <c r="L137" s="18"/>
      <c r="M137" s="18"/>
      <c r="N137" s="18"/>
      <c r="Q137" s="45"/>
      <c r="R137" s="45"/>
      <c r="S137" s="45"/>
      <c r="T137" s="45"/>
    </row>
    <row r="138" spans="1:20" ht="15" hidden="1">
      <c r="A138" s="23">
        <v>4241</v>
      </c>
      <c r="B138" s="24" t="s">
        <v>43</v>
      </c>
      <c r="C138" s="68">
        <f>D138+E138+F138+G138+H138+I138+J138+K138+M138+N138+L138</f>
        <v>500</v>
      </c>
      <c r="D138" s="18"/>
      <c r="E138" s="86"/>
      <c r="F138" s="3">
        <v>500</v>
      </c>
      <c r="G138" s="95"/>
      <c r="H138" s="18"/>
      <c r="I138" s="96"/>
      <c r="J138" s="96"/>
      <c r="K138" s="96"/>
      <c r="L138" s="18"/>
      <c r="M138" s="18"/>
      <c r="N138" s="194"/>
      <c r="Q138" s="45"/>
      <c r="R138" s="45"/>
      <c r="S138" s="45"/>
      <c r="T138" s="45"/>
    </row>
    <row r="139" spans="1:14" ht="14.25">
      <c r="A139" s="101"/>
      <c r="B139" s="102"/>
      <c r="C139" s="112"/>
      <c r="D139" s="112"/>
      <c r="E139" s="103"/>
      <c r="F139" s="112"/>
      <c r="G139" s="103"/>
      <c r="H139" s="112"/>
      <c r="I139" s="103"/>
      <c r="J139" s="103"/>
      <c r="K139" s="103"/>
      <c r="L139" s="112"/>
      <c r="M139" s="112"/>
      <c r="N139" s="94"/>
    </row>
    <row r="140" spans="1:14" ht="15">
      <c r="A140" s="28"/>
      <c r="B140" s="29" t="s">
        <v>4</v>
      </c>
      <c r="C140" s="20">
        <f>C102+C97+C132+C128+C130</f>
        <v>282600</v>
      </c>
      <c r="D140" s="20">
        <f>D97+D102</f>
        <v>156900</v>
      </c>
      <c r="E140" s="82">
        <f>E97+E102+E108</f>
        <v>0</v>
      </c>
      <c r="F140" s="20">
        <f>F102+F97+F132+F130+F128</f>
        <v>92800</v>
      </c>
      <c r="G140" s="82"/>
      <c r="H140" s="20">
        <f>H97+H102</f>
        <v>6700</v>
      </c>
      <c r="I140" s="20">
        <f>I97+I102+I108</f>
        <v>8500</v>
      </c>
      <c r="J140" s="82">
        <f>J107</f>
        <v>0</v>
      </c>
      <c r="K140" s="20">
        <f>K97+K102+K128</f>
        <v>17700</v>
      </c>
      <c r="L140" s="20">
        <f>L97+L102+L128+L130+L132</f>
        <v>282600</v>
      </c>
      <c r="M140" s="20">
        <f>L140</f>
        <v>282600</v>
      </c>
      <c r="N140" s="33"/>
    </row>
    <row r="141" spans="1:14" ht="15">
      <c r="A141" s="32"/>
      <c r="B141" s="22" t="s">
        <v>5</v>
      </c>
      <c r="C141" s="193"/>
      <c r="D141" s="20"/>
      <c r="E141" s="193"/>
      <c r="F141" s="193"/>
      <c r="G141" s="20"/>
      <c r="H141" s="20"/>
      <c r="I141" s="20"/>
      <c r="J141" s="193"/>
      <c r="K141" s="193"/>
      <c r="L141" s="20"/>
      <c r="M141" s="20"/>
      <c r="N141" s="33"/>
    </row>
    <row r="142" ht="7.5" customHeight="1">
      <c r="N142" s="45"/>
    </row>
    <row r="143" spans="5:14" ht="14.25" hidden="1">
      <c r="E143" s="161"/>
      <c r="G143" s="161"/>
      <c r="N143" s="45"/>
    </row>
    <row r="144" ht="14.25" hidden="1"/>
    <row r="145" ht="14.25" hidden="1"/>
    <row r="146" ht="14.25" hidden="1"/>
    <row r="147" spans="1:19" ht="15">
      <c r="A147" s="84" t="s">
        <v>149</v>
      </c>
      <c r="B147" s="85"/>
      <c r="C147" s="85"/>
      <c r="D147" s="44"/>
      <c r="E147" s="16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20" ht="15">
      <c r="A148" s="84" t="s">
        <v>151</v>
      </c>
      <c r="B148" s="85"/>
      <c r="C148" s="85"/>
      <c r="D148" s="44"/>
      <c r="E148" s="16"/>
      <c r="F148" s="91"/>
      <c r="G148" s="91"/>
      <c r="H148" s="91"/>
      <c r="I148" s="91"/>
      <c r="J148" s="91"/>
      <c r="K148" s="91"/>
      <c r="L148" s="91"/>
      <c r="M148" s="91"/>
      <c r="N148" s="91"/>
      <c r="O148" s="10"/>
      <c r="P148" s="10"/>
      <c r="Q148" s="10"/>
      <c r="R148" s="10"/>
      <c r="S148" s="10"/>
      <c r="T148" s="45"/>
    </row>
    <row r="149" spans="1:20" ht="15">
      <c r="A149" s="12"/>
      <c r="B149" s="12"/>
      <c r="C149" s="12"/>
      <c r="D149" s="12"/>
      <c r="E149" s="12"/>
      <c r="F149" s="98"/>
      <c r="G149" s="12"/>
      <c r="H149" s="12"/>
      <c r="I149" s="12"/>
      <c r="J149" s="12"/>
      <c r="K149" s="12"/>
      <c r="L149" s="88"/>
      <c r="M149" s="3"/>
      <c r="N149" s="12"/>
      <c r="O149" s="69"/>
      <c r="P149" s="69"/>
      <c r="Q149" s="69"/>
      <c r="R149" s="10"/>
      <c r="S149" s="10"/>
      <c r="T149" s="45"/>
    </row>
    <row r="150" spans="1:19" ht="77.25" customHeight="1">
      <c r="A150" s="30" t="s">
        <v>8</v>
      </c>
      <c r="B150" s="30" t="s">
        <v>3</v>
      </c>
      <c r="C150" s="17" t="s">
        <v>164</v>
      </c>
      <c r="D150" s="17" t="s">
        <v>176</v>
      </c>
      <c r="E150" s="17" t="s">
        <v>0</v>
      </c>
      <c r="F150" s="17" t="s">
        <v>56</v>
      </c>
      <c r="G150" s="17" t="s">
        <v>52</v>
      </c>
      <c r="H150" s="17" t="s">
        <v>51</v>
      </c>
      <c r="I150" s="17" t="s">
        <v>46</v>
      </c>
      <c r="J150" s="17" t="s">
        <v>60</v>
      </c>
      <c r="K150" s="17" t="s">
        <v>53</v>
      </c>
      <c r="L150" s="21" t="s">
        <v>59</v>
      </c>
      <c r="M150" s="21" t="s">
        <v>139</v>
      </c>
      <c r="N150" s="54" t="s">
        <v>165</v>
      </c>
      <c r="O150" s="69"/>
      <c r="P150" s="69"/>
      <c r="Q150" s="198" t="s">
        <v>129</v>
      </c>
      <c r="R150" s="195"/>
      <c r="S150" s="195"/>
    </row>
    <row r="151" spans="1:20" ht="15">
      <c r="A151" s="50">
        <v>31</v>
      </c>
      <c r="B151" s="50" t="s">
        <v>36</v>
      </c>
      <c r="C151" s="68">
        <f>D151+E151+F151+G151+H151+I151+J151+K151+L151+Q151+R151</f>
        <v>43100</v>
      </c>
      <c r="D151" s="68">
        <f>SUM(D152:D155)</f>
        <v>4900</v>
      </c>
      <c r="E151" s="68">
        <f>SUM(E152:E155)</f>
        <v>0</v>
      </c>
      <c r="F151" s="68">
        <f>SUM(F152:F155)</f>
        <v>0</v>
      </c>
      <c r="G151" s="68">
        <f>G152+G153+G154+G155</f>
        <v>0</v>
      </c>
      <c r="H151" s="68">
        <f>SUM(H152:H155)</f>
        <v>0</v>
      </c>
      <c r="I151" s="68">
        <f>SUM(I152:I155)</f>
        <v>1600</v>
      </c>
      <c r="J151" s="68">
        <f>J152+J153+J154</f>
        <v>36600</v>
      </c>
      <c r="K151" s="68">
        <f>SUM(K152:K155)</f>
        <v>0</v>
      </c>
      <c r="L151" s="68"/>
      <c r="M151" s="68">
        <f>C151</f>
        <v>43100</v>
      </c>
      <c r="N151" s="68">
        <f>M151</f>
        <v>43100</v>
      </c>
      <c r="O151" s="13"/>
      <c r="P151" s="13"/>
      <c r="Q151" s="9">
        <f>Q152+Q154</f>
        <v>0</v>
      </c>
      <c r="R151" s="139"/>
      <c r="S151" s="139"/>
      <c r="T151" s="45"/>
    </row>
    <row r="152" spans="1:20" ht="15" hidden="1">
      <c r="A152" s="23">
        <v>3111</v>
      </c>
      <c r="B152" s="24" t="s">
        <v>37</v>
      </c>
      <c r="C152" s="68">
        <f>D152+E152+F152+G152+H152+I152+J152+K152+M152+N152+R152</f>
        <v>33850</v>
      </c>
      <c r="D152" s="18">
        <v>4200</v>
      </c>
      <c r="E152" s="18"/>
      <c r="F152" s="18"/>
      <c r="G152" s="18"/>
      <c r="H152" s="18"/>
      <c r="I152" s="18">
        <v>800</v>
      </c>
      <c r="J152" s="18">
        <v>28850</v>
      </c>
      <c r="K152" s="18"/>
      <c r="L152" s="18"/>
      <c r="M152" s="18"/>
      <c r="N152" s="18"/>
      <c r="O152" s="3"/>
      <c r="P152" s="3"/>
      <c r="Q152" s="10"/>
      <c r="R152" s="45"/>
      <c r="S152" s="45"/>
      <c r="T152" s="45"/>
    </row>
    <row r="153" spans="1:20" ht="15" hidden="1">
      <c r="A153" s="23">
        <v>3121</v>
      </c>
      <c r="B153" s="25" t="s">
        <v>38</v>
      </c>
      <c r="C153" s="68">
        <f>D153+E153+F153+G153+H153+I153+J153+K153+M153+N153</f>
        <v>3600</v>
      </c>
      <c r="D153" s="18"/>
      <c r="E153" s="18"/>
      <c r="F153" s="18"/>
      <c r="G153" s="18"/>
      <c r="H153" s="18"/>
      <c r="I153" s="18">
        <v>600</v>
      </c>
      <c r="J153" s="18">
        <v>3000</v>
      </c>
      <c r="K153" s="18"/>
      <c r="L153" s="18"/>
      <c r="M153" s="18"/>
      <c r="N153" s="18"/>
      <c r="O153" s="3"/>
      <c r="P153" s="3"/>
      <c r="Q153" s="10"/>
      <c r="R153" s="45"/>
      <c r="S153" s="45"/>
      <c r="T153" s="45"/>
    </row>
    <row r="154" spans="1:20" ht="15" hidden="1">
      <c r="A154" s="23">
        <v>3132</v>
      </c>
      <c r="B154" s="24" t="s">
        <v>39</v>
      </c>
      <c r="C154" s="68">
        <f>D154+E154+F154+G154+H154+I154+J154+K154+M154+N154+R154</f>
        <v>5650</v>
      </c>
      <c r="D154" s="18">
        <v>700</v>
      </c>
      <c r="E154" s="18"/>
      <c r="F154" s="18"/>
      <c r="G154" s="18"/>
      <c r="H154" s="18"/>
      <c r="I154" s="18">
        <v>200</v>
      </c>
      <c r="J154" s="18">
        <v>4750</v>
      </c>
      <c r="K154" s="18"/>
      <c r="L154" s="18"/>
      <c r="M154" s="18"/>
      <c r="N154" s="18"/>
      <c r="O154" s="3"/>
      <c r="P154" s="3"/>
      <c r="Q154" s="10"/>
      <c r="R154" s="45"/>
      <c r="S154" s="45"/>
      <c r="T154" s="45"/>
    </row>
    <row r="155" spans="1:20" ht="15" hidden="1">
      <c r="A155" s="23">
        <v>3133</v>
      </c>
      <c r="B155" s="25" t="s">
        <v>40</v>
      </c>
      <c r="C155" s="68">
        <f>D155+E155+F155+G155+H155+I155+J155+K155+M155+N155+R155</f>
        <v>0</v>
      </c>
      <c r="D155" s="18">
        <v>0</v>
      </c>
      <c r="E155" s="18"/>
      <c r="F155" s="18"/>
      <c r="G155" s="18"/>
      <c r="H155" s="18"/>
      <c r="I155" s="18"/>
      <c r="J155" s="18">
        <v>0</v>
      </c>
      <c r="K155" s="18"/>
      <c r="L155" s="18"/>
      <c r="M155" s="18"/>
      <c r="N155" s="18"/>
      <c r="O155" s="3"/>
      <c r="P155" s="3"/>
      <c r="Q155" s="10"/>
      <c r="R155" s="45"/>
      <c r="S155" s="45"/>
      <c r="T155" s="45"/>
    </row>
    <row r="156" spans="1:20" ht="15">
      <c r="A156" s="26">
        <v>32</v>
      </c>
      <c r="B156" s="27" t="s">
        <v>11</v>
      </c>
      <c r="C156" s="68">
        <f>D156+E156+F156+G156+H156+I156+J156+K156+L156+Q156+R156</f>
        <v>152300</v>
      </c>
      <c r="D156" s="19">
        <f aca="true" t="shared" si="7" ref="D156:K156">SUM(D157:D183)</f>
        <v>200</v>
      </c>
      <c r="E156" s="19">
        <f t="shared" si="7"/>
        <v>3000</v>
      </c>
      <c r="F156" s="19">
        <f t="shared" si="7"/>
        <v>5000</v>
      </c>
      <c r="G156" s="19">
        <f t="shared" si="7"/>
        <v>4100</v>
      </c>
      <c r="H156" s="19">
        <f t="shared" si="7"/>
        <v>3000</v>
      </c>
      <c r="I156" s="19">
        <f t="shared" si="7"/>
        <v>125900</v>
      </c>
      <c r="J156" s="19">
        <f t="shared" si="7"/>
        <v>3200</v>
      </c>
      <c r="K156" s="19">
        <f t="shared" si="7"/>
        <v>3700</v>
      </c>
      <c r="L156" s="19">
        <f>SUM(L157:L196)</f>
        <v>2200</v>
      </c>
      <c r="M156" s="19">
        <v>150300</v>
      </c>
      <c r="N156" s="19">
        <f>M156</f>
        <v>150300</v>
      </c>
      <c r="O156" s="13"/>
      <c r="P156" s="13"/>
      <c r="Q156" s="134">
        <f>Q161+Q162+Q165</f>
        <v>2000</v>
      </c>
      <c r="R156" s="139"/>
      <c r="S156" s="139"/>
      <c r="T156" s="139"/>
    </row>
    <row r="157" spans="1:20" ht="15" hidden="1">
      <c r="A157" s="23">
        <v>3211</v>
      </c>
      <c r="B157" s="24" t="s">
        <v>12</v>
      </c>
      <c r="C157" s="68">
        <f>D157+E157+F157+G157+H157+I157+J157+K157+M157+N157</f>
        <v>1400</v>
      </c>
      <c r="D157" s="18"/>
      <c r="E157" s="18"/>
      <c r="F157" s="18">
        <v>1000</v>
      </c>
      <c r="G157" s="18">
        <v>200</v>
      </c>
      <c r="H157" s="18"/>
      <c r="I157" s="18">
        <v>200</v>
      </c>
      <c r="J157" s="18">
        <v>0</v>
      </c>
      <c r="K157" s="18"/>
      <c r="L157" s="18"/>
      <c r="M157" s="18"/>
      <c r="N157" s="18"/>
      <c r="O157" s="3"/>
      <c r="P157" s="3"/>
      <c r="Q157" s="9"/>
      <c r="R157" s="139"/>
      <c r="S157" s="139"/>
      <c r="T157" s="139"/>
    </row>
    <row r="158" spans="1:20" ht="15" hidden="1">
      <c r="A158" s="23">
        <v>3212</v>
      </c>
      <c r="B158" s="24" t="s">
        <v>13</v>
      </c>
      <c r="C158" s="68">
        <f>D158+E158+F158+G158+H158+I158+J158+K158+M158+N158</f>
        <v>3200</v>
      </c>
      <c r="D158" s="18"/>
      <c r="E158" s="18"/>
      <c r="F158" s="18"/>
      <c r="G158" s="18"/>
      <c r="H158" s="18"/>
      <c r="I158" s="18"/>
      <c r="J158" s="18">
        <v>3200</v>
      </c>
      <c r="K158" s="18"/>
      <c r="L158" s="18"/>
      <c r="M158" s="18"/>
      <c r="N158" s="18"/>
      <c r="O158" s="3"/>
      <c r="P158" s="3"/>
      <c r="Q158" s="10"/>
      <c r="R158" s="45"/>
      <c r="S158" s="45"/>
      <c r="T158" s="45"/>
    </row>
    <row r="159" spans="1:20" ht="15" hidden="1">
      <c r="A159" s="23">
        <v>3213</v>
      </c>
      <c r="B159" s="24" t="s">
        <v>14</v>
      </c>
      <c r="C159" s="68">
        <f>D159+E159+F159+G159+H159+I159+J159+K159+M159+N159</f>
        <v>0</v>
      </c>
      <c r="D159" s="18"/>
      <c r="E159" s="18"/>
      <c r="F159" s="18"/>
      <c r="G159" s="19"/>
      <c r="H159" s="18"/>
      <c r="I159" s="18"/>
      <c r="J159" s="18">
        <v>0</v>
      </c>
      <c r="K159" s="18"/>
      <c r="L159" s="18"/>
      <c r="M159" s="18"/>
      <c r="N159" s="18"/>
      <c r="O159" s="3"/>
      <c r="P159" s="3"/>
      <c r="Q159" s="10"/>
      <c r="R159" s="45"/>
      <c r="S159" s="45"/>
      <c r="T159" s="45"/>
    </row>
    <row r="160" spans="1:20" ht="15" hidden="1">
      <c r="A160" s="23">
        <v>3214</v>
      </c>
      <c r="B160" s="24" t="s">
        <v>104</v>
      </c>
      <c r="C160" s="68">
        <f>F160</f>
        <v>0</v>
      </c>
      <c r="D160" s="18"/>
      <c r="E160" s="18"/>
      <c r="F160" s="18"/>
      <c r="G160" s="19"/>
      <c r="H160" s="18"/>
      <c r="I160" s="18"/>
      <c r="J160" s="18"/>
      <c r="K160" s="18"/>
      <c r="L160" s="18"/>
      <c r="M160" s="18"/>
      <c r="N160" s="18"/>
      <c r="O160" s="3"/>
      <c r="P160" s="3"/>
      <c r="Q160" s="10"/>
      <c r="R160" s="45"/>
      <c r="S160" s="45"/>
      <c r="T160" s="45"/>
    </row>
    <row r="161" spans="1:20" ht="15" hidden="1">
      <c r="A161" s="23">
        <v>3221</v>
      </c>
      <c r="B161" s="24" t="s">
        <v>15</v>
      </c>
      <c r="C161" s="68">
        <f>D161+E161+F161+G161+H161+I161+J161+K161+M161+N161+Q161</f>
        <v>4000</v>
      </c>
      <c r="D161" s="18">
        <v>200</v>
      </c>
      <c r="E161" s="18">
        <v>700</v>
      </c>
      <c r="F161" s="18">
        <v>1000</v>
      </c>
      <c r="G161" s="18">
        <v>500</v>
      </c>
      <c r="H161" s="18"/>
      <c r="I161" s="18">
        <v>600</v>
      </c>
      <c r="J161" s="18">
        <v>0</v>
      </c>
      <c r="K161" s="18"/>
      <c r="L161" s="18"/>
      <c r="M161" s="18"/>
      <c r="N161" s="18"/>
      <c r="O161" s="3"/>
      <c r="P161" s="3"/>
      <c r="Q161" s="171">
        <v>1000</v>
      </c>
      <c r="R161" s="45"/>
      <c r="S161" s="45"/>
      <c r="T161" s="45"/>
    </row>
    <row r="162" spans="1:20" ht="15" hidden="1">
      <c r="A162" s="23">
        <v>3222</v>
      </c>
      <c r="B162" s="24" t="s">
        <v>42</v>
      </c>
      <c r="C162" s="68">
        <f>D162+F162+G162+H162+I162+Q162+L162</f>
        <v>132200</v>
      </c>
      <c r="D162" s="18"/>
      <c r="E162" s="18"/>
      <c r="F162" s="239">
        <v>3000</v>
      </c>
      <c r="G162" s="239">
        <v>100</v>
      </c>
      <c r="H162" s="239">
        <v>3000</v>
      </c>
      <c r="I162" s="239">
        <v>125000</v>
      </c>
      <c r="J162" s="18">
        <v>0</v>
      </c>
      <c r="K162" s="18"/>
      <c r="L162" s="18">
        <v>100</v>
      </c>
      <c r="M162" s="18"/>
      <c r="N162" s="18"/>
      <c r="O162" s="3"/>
      <c r="P162" s="3"/>
      <c r="Q162" s="241">
        <v>1000</v>
      </c>
      <c r="R162" s="45"/>
      <c r="S162" s="45"/>
      <c r="T162" s="45"/>
    </row>
    <row r="163" spans="1:20" ht="15" hidden="1">
      <c r="A163" s="23">
        <v>3223</v>
      </c>
      <c r="B163" s="24" t="s">
        <v>16</v>
      </c>
      <c r="C163" s="68">
        <f>E163+F163</f>
        <v>0</v>
      </c>
      <c r="D163" s="18"/>
      <c r="E163" s="18"/>
      <c r="F163" s="18"/>
      <c r="G163" s="19"/>
      <c r="H163" s="18" t="s">
        <v>110</v>
      </c>
      <c r="I163" s="18"/>
      <c r="J163" s="18">
        <v>0</v>
      </c>
      <c r="K163" s="18"/>
      <c r="L163" s="18"/>
      <c r="M163" s="18"/>
      <c r="N163" s="18"/>
      <c r="O163" s="3"/>
      <c r="P163" s="3"/>
      <c r="Q163" s="10"/>
      <c r="R163" s="45"/>
      <c r="S163" s="45"/>
      <c r="T163" s="45"/>
    </row>
    <row r="164" spans="1:20" ht="15" hidden="1">
      <c r="A164" s="23">
        <v>3224</v>
      </c>
      <c r="B164" s="24" t="s">
        <v>17</v>
      </c>
      <c r="C164" s="68">
        <f>D164+E164+F164+G164+H164+I164+J164+K164+M164+N164</f>
        <v>1700</v>
      </c>
      <c r="D164" s="18"/>
      <c r="E164" s="18">
        <v>400</v>
      </c>
      <c r="F164" s="18"/>
      <c r="G164" s="19"/>
      <c r="H164" s="18"/>
      <c r="I164" s="18"/>
      <c r="J164" s="18">
        <v>0</v>
      </c>
      <c r="K164" s="18">
        <v>1300</v>
      </c>
      <c r="L164" s="18"/>
      <c r="M164" s="18"/>
      <c r="N164" s="18"/>
      <c r="O164" s="3"/>
      <c r="P164" s="3"/>
      <c r="Q164" s="10"/>
      <c r="R164" s="45"/>
      <c r="S164" s="45"/>
      <c r="T164" s="45"/>
    </row>
    <row r="165" spans="1:20" ht="15" hidden="1">
      <c r="A165" s="23">
        <v>3225</v>
      </c>
      <c r="B165" s="24" t="s">
        <v>18</v>
      </c>
      <c r="C165" s="68">
        <f>D165+E165+F165+G165+H165+I165+J165+K165+M165+N165+L165+Q165</f>
        <v>1200</v>
      </c>
      <c r="D165" s="18"/>
      <c r="E165" s="18">
        <v>500</v>
      </c>
      <c r="F165" s="18"/>
      <c r="G165" s="19"/>
      <c r="H165" s="18"/>
      <c r="I165" s="18"/>
      <c r="J165" s="18"/>
      <c r="K165" s="18">
        <v>200</v>
      </c>
      <c r="L165" s="18">
        <v>500</v>
      </c>
      <c r="M165" s="18"/>
      <c r="N165" s="18"/>
      <c r="O165" s="3"/>
      <c r="P165" s="3"/>
      <c r="Q165" s="171"/>
      <c r="R165" s="45"/>
      <c r="S165" s="45"/>
      <c r="T165" s="45"/>
    </row>
    <row r="166" spans="1:20" ht="15" hidden="1">
      <c r="A166" s="23">
        <v>3227</v>
      </c>
      <c r="B166" s="24" t="s">
        <v>19</v>
      </c>
      <c r="C166" s="68">
        <f aca="true" t="shared" si="8" ref="C166:C175">D166+E166+F166+G166+H166+I166+J166+K166+M166+N166</f>
        <v>0</v>
      </c>
      <c r="D166" s="18"/>
      <c r="E166" s="18"/>
      <c r="F166" s="18"/>
      <c r="G166" s="19"/>
      <c r="H166" s="18"/>
      <c r="I166" s="18"/>
      <c r="J166" s="18">
        <v>0</v>
      </c>
      <c r="K166" s="18"/>
      <c r="L166" s="18"/>
      <c r="M166" s="18"/>
      <c r="N166" s="18"/>
      <c r="O166" s="3"/>
      <c r="P166" s="3"/>
      <c r="Q166" s="10"/>
      <c r="R166" s="45"/>
      <c r="S166" s="45"/>
      <c r="T166" s="45"/>
    </row>
    <row r="167" spans="1:20" ht="15" hidden="1">
      <c r="A167" s="23">
        <v>3231</v>
      </c>
      <c r="B167" s="24" t="s">
        <v>20</v>
      </c>
      <c r="C167" s="68">
        <f t="shared" si="8"/>
        <v>1300</v>
      </c>
      <c r="D167" s="18"/>
      <c r="E167" s="18"/>
      <c r="F167" s="18"/>
      <c r="G167" s="18">
        <v>1300</v>
      </c>
      <c r="H167" s="18"/>
      <c r="I167" s="18"/>
      <c r="J167" s="18">
        <v>0</v>
      </c>
      <c r="K167" s="18"/>
      <c r="L167" s="18"/>
      <c r="M167" s="18"/>
      <c r="N167" s="18"/>
      <c r="O167" s="3"/>
      <c r="P167" s="3"/>
      <c r="Q167" s="10"/>
      <c r="R167" s="45"/>
      <c r="S167" s="45"/>
      <c r="T167" s="45"/>
    </row>
    <row r="168" spans="1:20" ht="15" hidden="1">
      <c r="A168" s="23">
        <v>3232</v>
      </c>
      <c r="B168" s="24" t="s">
        <v>21</v>
      </c>
      <c r="C168" s="68">
        <f>D168+E168+F168+G168+H168+I168+J168+K168+M168+N168</f>
        <v>3600</v>
      </c>
      <c r="D168" s="18"/>
      <c r="E168" s="18">
        <v>1400</v>
      </c>
      <c r="F168" s="18"/>
      <c r="G168" s="18"/>
      <c r="H168" s="18"/>
      <c r="I168" s="18"/>
      <c r="J168" s="18"/>
      <c r="K168" s="18">
        <v>2200</v>
      </c>
      <c r="L168" s="18"/>
      <c r="M168" s="18"/>
      <c r="N168" s="18"/>
      <c r="O168" s="3"/>
      <c r="P168" s="3"/>
      <c r="Q168" s="10"/>
      <c r="R168" s="45"/>
      <c r="S168" s="45"/>
      <c r="T168" s="45"/>
    </row>
    <row r="169" spans="1:20" ht="15" hidden="1">
      <c r="A169" s="23">
        <v>3233</v>
      </c>
      <c r="B169" s="24" t="s">
        <v>22</v>
      </c>
      <c r="C169" s="68">
        <f t="shared" si="8"/>
        <v>100</v>
      </c>
      <c r="D169" s="18"/>
      <c r="E169" s="18"/>
      <c r="F169" s="18"/>
      <c r="G169" s="18">
        <v>100</v>
      </c>
      <c r="H169" s="18"/>
      <c r="I169" s="18"/>
      <c r="J169" s="18"/>
      <c r="K169" s="18"/>
      <c r="L169" s="18"/>
      <c r="M169" s="18"/>
      <c r="N169" s="18"/>
      <c r="O169" s="3"/>
      <c r="P169" s="3"/>
      <c r="Q169" s="10"/>
      <c r="R169" s="45"/>
      <c r="S169" s="45"/>
      <c r="T169" s="45"/>
    </row>
    <row r="170" spans="1:20" ht="15" hidden="1">
      <c r="A170" s="23">
        <v>3234</v>
      </c>
      <c r="B170" s="24" t="s">
        <v>23</v>
      </c>
      <c r="C170" s="68">
        <f t="shared" si="8"/>
        <v>0</v>
      </c>
      <c r="D170" s="18"/>
      <c r="E170" s="18"/>
      <c r="F170" s="18"/>
      <c r="G170" s="19"/>
      <c r="H170" s="18"/>
      <c r="I170" s="18"/>
      <c r="J170" s="18"/>
      <c r="K170" s="18"/>
      <c r="L170" s="18"/>
      <c r="M170" s="18"/>
      <c r="N170" s="18"/>
      <c r="O170" s="3"/>
      <c r="P170" s="3"/>
      <c r="Q170" s="10"/>
      <c r="R170" s="45"/>
      <c r="S170" s="45"/>
      <c r="T170" s="45"/>
    </row>
    <row r="171" spans="1:20" ht="15" hidden="1">
      <c r="A171" s="23">
        <v>3235</v>
      </c>
      <c r="B171" s="24" t="s">
        <v>24</v>
      </c>
      <c r="C171" s="68">
        <f t="shared" si="8"/>
        <v>100</v>
      </c>
      <c r="D171" s="18"/>
      <c r="E171" s="18"/>
      <c r="F171" s="18"/>
      <c r="G171" s="18">
        <v>100</v>
      </c>
      <c r="H171" s="18"/>
      <c r="I171" s="18"/>
      <c r="J171" s="18"/>
      <c r="K171" s="18"/>
      <c r="L171" s="18"/>
      <c r="M171" s="18"/>
      <c r="N171" s="18"/>
      <c r="O171" s="3"/>
      <c r="P171" s="3"/>
      <c r="Q171" s="10"/>
      <c r="R171" s="45"/>
      <c r="S171" s="45"/>
      <c r="T171" s="45"/>
    </row>
    <row r="172" spans="1:20" ht="15" hidden="1">
      <c r="A172" s="23">
        <v>3236</v>
      </c>
      <c r="B172" s="24" t="s">
        <v>25</v>
      </c>
      <c r="C172" s="68">
        <f t="shared" si="8"/>
        <v>0</v>
      </c>
      <c r="D172" s="18"/>
      <c r="E172" s="18"/>
      <c r="F172" s="18"/>
      <c r="G172" s="19"/>
      <c r="H172" s="18"/>
      <c r="I172" s="18"/>
      <c r="J172" s="18">
        <v>0</v>
      </c>
      <c r="K172" s="18"/>
      <c r="L172" s="18"/>
      <c r="M172" s="18"/>
      <c r="N172" s="18"/>
      <c r="O172" s="3"/>
      <c r="P172" s="3"/>
      <c r="Q172" s="10"/>
      <c r="R172" s="45"/>
      <c r="S172" s="45"/>
      <c r="T172" s="45"/>
    </row>
    <row r="173" spans="1:20" ht="15" hidden="1">
      <c r="A173" s="23">
        <v>3237</v>
      </c>
      <c r="B173" s="24" t="s">
        <v>26</v>
      </c>
      <c r="C173" s="68">
        <f t="shared" si="8"/>
        <v>300</v>
      </c>
      <c r="D173" s="18"/>
      <c r="E173" s="18"/>
      <c r="F173" s="18"/>
      <c r="G173" s="18">
        <v>300</v>
      </c>
      <c r="H173" s="18">
        <v>0</v>
      </c>
      <c r="I173" s="18"/>
      <c r="J173" s="18"/>
      <c r="K173" s="18"/>
      <c r="L173" s="18"/>
      <c r="M173" s="18"/>
      <c r="N173" s="18"/>
      <c r="O173" s="3"/>
      <c r="P173" s="3"/>
      <c r="Q173" s="10"/>
      <c r="R173" s="45"/>
      <c r="S173" s="45"/>
      <c r="T173" s="45"/>
    </row>
    <row r="174" spans="1:20" ht="15" hidden="1">
      <c r="A174" s="23">
        <v>3238</v>
      </c>
      <c r="B174" s="24" t="s">
        <v>27</v>
      </c>
      <c r="C174" s="68">
        <f t="shared" si="8"/>
        <v>0</v>
      </c>
      <c r="D174" s="18"/>
      <c r="E174" s="18"/>
      <c r="F174" s="18"/>
      <c r="G174" s="19"/>
      <c r="H174" s="18"/>
      <c r="I174" s="18"/>
      <c r="J174" s="18"/>
      <c r="K174" s="18"/>
      <c r="L174" s="18"/>
      <c r="M174" s="18"/>
      <c r="N174" s="18"/>
      <c r="O174" s="3"/>
      <c r="P174" s="3"/>
      <c r="Q174" s="10"/>
      <c r="R174" s="45"/>
      <c r="S174" s="45"/>
      <c r="T174" s="45"/>
    </row>
    <row r="175" spans="1:20" ht="15" hidden="1">
      <c r="A175" s="23">
        <v>3239</v>
      </c>
      <c r="B175" s="24" t="s">
        <v>28</v>
      </c>
      <c r="C175" s="68">
        <f t="shared" si="8"/>
        <v>500</v>
      </c>
      <c r="D175" s="18"/>
      <c r="E175" s="18"/>
      <c r="F175" s="18"/>
      <c r="G175" s="18">
        <v>500</v>
      </c>
      <c r="H175" s="18"/>
      <c r="I175" s="18"/>
      <c r="J175" s="18">
        <v>0</v>
      </c>
      <c r="K175" s="18"/>
      <c r="L175" s="18"/>
      <c r="M175" s="18"/>
      <c r="N175" s="18"/>
      <c r="O175" s="3"/>
      <c r="P175" s="3"/>
      <c r="Q175" s="10"/>
      <c r="R175" s="45"/>
      <c r="S175" s="45"/>
      <c r="T175" s="45"/>
    </row>
    <row r="176" spans="1:20" ht="15" hidden="1">
      <c r="A176" s="23">
        <v>3241</v>
      </c>
      <c r="B176" s="24" t="s">
        <v>49</v>
      </c>
      <c r="C176" s="68">
        <f>D176+E176+F176+G176+H176+I176+J176+K176+M176+N176+Q176</f>
        <v>0</v>
      </c>
      <c r="D176" s="18"/>
      <c r="E176" s="18"/>
      <c r="F176" s="18"/>
      <c r="G176" s="19"/>
      <c r="H176" s="18"/>
      <c r="I176" s="18"/>
      <c r="J176" s="18"/>
      <c r="K176" s="18"/>
      <c r="L176" s="18"/>
      <c r="M176" s="18"/>
      <c r="N176" s="18"/>
      <c r="O176" s="3"/>
      <c r="P176" s="3"/>
      <c r="Q176" s="10"/>
      <c r="R176" s="45"/>
      <c r="S176" s="45"/>
      <c r="T176" s="45"/>
    </row>
    <row r="177" spans="1:20" ht="15" hidden="1">
      <c r="A177" s="23">
        <v>3291</v>
      </c>
      <c r="B177" s="24" t="s">
        <v>115</v>
      </c>
      <c r="C177" s="68">
        <f>D177+F177</f>
        <v>0</v>
      </c>
      <c r="D177" s="18"/>
      <c r="E177" s="18"/>
      <c r="F177" s="18"/>
      <c r="G177" s="18">
        <v>300</v>
      </c>
      <c r="H177" s="18"/>
      <c r="I177" s="18"/>
      <c r="J177" s="18"/>
      <c r="K177" s="18"/>
      <c r="L177" s="18"/>
      <c r="M177" s="18"/>
      <c r="N177" s="18"/>
      <c r="O177" s="3"/>
      <c r="P177" s="3"/>
      <c r="Q177" s="10"/>
      <c r="R177" s="45"/>
      <c r="S177" s="45"/>
      <c r="T177" s="45"/>
    </row>
    <row r="178" spans="1:20" ht="15" hidden="1">
      <c r="A178" s="23">
        <v>3292</v>
      </c>
      <c r="B178" s="24" t="s">
        <v>29</v>
      </c>
      <c r="C178" s="68">
        <f>D178+E178+F178+G178+H178+I178+J178+K178+M178+N178</f>
        <v>0</v>
      </c>
      <c r="D178" s="18"/>
      <c r="E178" s="18"/>
      <c r="F178" s="18"/>
      <c r="G178" s="19"/>
      <c r="H178" s="18"/>
      <c r="I178" s="18"/>
      <c r="J178" s="18"/>
      <c r="K178" s="18"/>
      <c r="L178" s="18"/>
      <c r="M178" s="18"/>
      <c r="N178" s="18"/>
      <c r="O178" s="3"/>
      <c r="P178" s="3"/>
      <c r="Q178" s="10"/>
      <c r="R178" s="45"/>
      <c r="S178" s="45"/>
      <c r="T178" s="45"/>
    </row>
    <row r="179" spans="1:20" ht="15" hidden="1">
      <c r="A179" s="23">
        <v>3293</v>
      </c>
      <c r="B179" s="24" t="s">
        <v>30</v>
      </c>
      <c r="C179" s="68">
        <f>D179+E179+F179+G179+H179+I179+J179+K179+M179+N179</f>
        <v>100</v>
      </c>
      <c r="D179" s="18"/>
      <c r="E179" s="18"/>
      <c r="F179" s="18"/>
      <c r="G179" s="19">
        <v>100</v>
      </c>
      <c r="H179" s="18"/>
      <c r="I179" s="18"/>
      <c r="J179" s="18"/>
      <c r="K179" s="18"/>
      <c r="L179" s="18"/>
      <c r="M179" s="18"/>
      <c r="N179" s="18"/>
      <c r="O179" s="3"/>
      <c r="P179" s="3"/>
      <c r="Q179" s="10"/>
      <c r="R179" s="45"/>
      <c r="S179" s="45"/>
      <c r="T179" s="45"/>
    </row>
    <row r="180" spans="1:20" ht="15" hidden="1">
      <c r="A180" s="23">
        <v>3294</v>
      </c>
      <c r="B180" s="24" t="s">
        <v>31</v>
      </c>
      <c r="C180" s="68">
        <f>D180+E180+F180+G180+H180+I180+J180+K180+M180+N180</f>
        <v>0</v>
      </c>
      <c r="D180" s="18"/>
      <c r="E180" s="18"/>
      <c r="F180" s="18"/>
      <c r="G180" s="19"/>
      <c r="H180" s="18"/>
      <c r="I180" s="18"/>
      <c r="J180" s="18"/>
      <c r="K180" s="18"/>
      <c r="L180" s="18"/>
      <c r="M180" s="18"/>
      <c r="N180" s="18"/>
      <c r="O180" s="3"/>
      <c r="P180" s="3"/>
      <c r="Q180" s="10"/>
      <c r="R180" s="45"/>
      <c r="S180" s="45"/>
      <c r="T180" s="45"/>
    </row>
    <row r="181" spans="1:20" ht="15" hidden="1">
      <c r="A181" s="23">
        <v>3295</v>
      </c>
      <c r="B181" s="24" t="s">
        <v>32</v>
      </c>
      <c r="C181" s="68">
        <f>D181+E181+F181+G181+H181+I181+J181+K181+M181+N181+R181</f>
        <v>0</v>
      </c>
      <c r="D181" s="18"/>
      <c r="E181" s="18"/>
      <c r="F181" s="18"/>
      <c r="G181" s="19"/>
      <c r="H181" s="18"/>
      <c r="I181" s="18"/>
      <c r="J181" s="18"/>
      <c r="K181" s="18"/>
      <c r="L181" s="18"/>
      <c r="M181" s="18"/>
      <c r="N181" s="18"/>
      <c r="O181" s="3"/>
      <c r="P181" s="3"/>
      <c r="Q181" s="10"/>
      <c r="R181" s="45"/>
      <c r="S181" s="45"/>
      <c r="T181" s="45"/>
    </row>
    <row r="182" spans="1:20" ht="15" hidden="1">
      <c r="A182" s="23">
        <v>3296</v>
      </c>
      <c r="B182" s="24" t="s">
        <v>130</v>
      </c>
      <c r="C182" s="68">
        <f>F182+G182+I182+L182+R182</f>
        <v>0</v>
      </c>
      <c r="D182" s="18"/>
      <c r="E182" s="18"/>
      <c r="F182" s="18"/>
      <c r="G182" s="19"/>
      <c r="H182" s="18"/>
      <c r="I182" s="18"/>
      <c r="J182" s="18"/>
      <c r="K182" s="18"/>
      <c r="L182" s="18"/>
      <c r="M182" s="18"/>
      <c r="N182" s="18"/>
      <c r="O182" s="3"/>
      <c r="P182" s="3"/>
      <c r="Q182" s="10"/>
      <c r="R182" s="45"/>
      <c r="S182" s="45"/>
      <c r="T182" s="45"/>
    </row>
    <row r="183" spans="1:20" ht="15" hidden="1">
      <c r="A183" s="23">
        <v>3299</v>
      </c>
      <c r="B183" s="24" t="s">
        <v>33</v>
      </c>
      <c r="C183" s="68">
        <f>D183+E183+F183+G183+H183+I183+J183+K183+M183+N183+L183</f>
        <v>1000</v>
      </c>
      <c r="D183" s="18"/>
      <c r="E183" s="18"/>
      <c r="F183" s="18"/>
      <c r="G183" s="18">
        <v>600</v>
      </c>
      <c r="H183" s="18"/>
      <c r="I183" s="18">
        <v>100</v>
      </c>
      <c r="J183" s="18">
        <v>0</v>
      </c>
      <c r="K183" s="18"/>
      <c r="L183" s="18">
        <v>300</v>
      </c>
      <c r="M183" s="18"/>
      <c r="N183" s="18"/>
      <c r="O183" s="3"/>
      <c r="P183" s="3"/>
      <c r="Q183" s="9"/>
      <c r="R183" s="45"/>
      <c r="S183" s="45"/>
      <c r="T183" s="139"/>
    </row>
    <row r="184" spans="1:20" ht="15">
      <c r="A184" s="26">
        <v>34</v>
      </c>
      <c r="B184" s="97" t="s">
        <v>131</v>
      </c>
      <c r="C184" s="68">
        <f>C185</f>
        <v>0</v>
      </c>
      <c r="D184" s="18"/>
      <c r="E184" s="18"/>
      <c r="F184" s="19">
        <f>F185</f>
        <v>0</v>
      </c>
      <c r="G184" s="18"/>
      <c r="H184" s="18"/>
      <c r="I184" s="19">
        <f>I185</f>
        <v>0</v>
      </c>
      <c r="J184" s="18"/>
      <c r="K184" s="18"/>
      <c r="L184" s="18"/>
      <c r="M184" s="19"/>
      <c r="N184" s="19"/>
      <c r="O184" s="3"/>
      <c r="P184" s="3"/>
      <c r="Q184" s="9"/>
      <c r="R184" s="139"/>
      <c r="S184" s="139"/>
      <c r="T184" s="139"/>
    </row>
    <row r="185" spans="1:20" ht="15" hidden="1">
      <c r="A185" s="23">
        <v>3433</v>
      </c>
      <c r="B185" s="24" t="s">
        <v>131</v>
      </c>
      <c r="C185" s="68">
        <f>F185+I185+L185+R185</f>
        <v>0</v>
      </c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3"/>
      <c r="P185" s="3"/>
      <c r="Q185" s="9"/>
      <c r="R185" s="45"/>
      <c r="S185" s="45"/>
      <c r="T185" s="139"/>
    </row>
    <row r="186" spans="1:20" ht="15">
      <c r="A186" s="26">
        <v>37</v>
      </c>
      <c r="B186" s="97" t="s">
        <v>120</v>
      </c>
      <c r="C186" s="68">
        <f>C187</f>
        <v>26500</v>
      </c>
      <c r="D186" s="18"/>
      <c r="E186" s="18"/>
      <c r="F186" s="19">
        <f>F187</f>
        <v>0</v>
      </c>
      <c r="G186" s="18"/>
      <c r="H186" s="18"/>
      <c r="I186" s="19">
        <f>I187</f>
        <v>26500</v>
      </c>
      <c r="J186" s="18"/>
      <c r="K186" s="18"/>
      <c r="L186" s="18"/>
      <c r="M186" s="19">
        <f>C186</f>
        <v>26500</v>
      </c>
      <c r="N186" s="19">
        <f>M186</f>
        <v>26500</v>
      </c>
      <c r="O186" s="3"/>
      <c r="P186" s="3"/>
      <c r="Q186" s="9"/>
      <c r="R186" s="45"/>
      <c r="S186" s="45"/>
      <c r="T186" s="139"/>
    </row>
    <row r="187" spans="1:20" ht="15" hidden="1">
      <c r="A187" s="23">
        <v>3722</v>
      </c>
      <c r="B187" s="24" t="s">
        <v>120</v>
      </c>
      <c r="C187" s="68">
        <f>I187+F187</f>
        <v>26500</v>
      </c>
      <c r="D187" s="18"/>
      <c r="E187" s="18"/>
      <c r="F187" s="18"/>
      <c r="G187" s="18"/>
      <c r="H187" s="18"/>
      <c r="I187" s="18">
        <v>26500</v>
      </c>
      <c r="J187" s="18"/>
      <c r="K187" s="18"/>
      <c r="L187" s="18"/>
      <c r="M187" s="19"/>
      <c r="N187" s="19"/>
      <c r="O187" s="3"/>
      <c r="P187" s="3"/>
      <c r="Q187" s="9"/>
      <c r="R187" s="139"/>
      <c r="S187" s="139"/>
      <c r="T187" s="139"/>
    </row>
    <row r="188" spans="1:20" ht="15">
      <c r="A188" s="26">
        <v>41</v>
      </c>
      <c r="B188" s="97" t="s">
        <v>81</v>
      </c>
      <c r="C188" s="68">
        <f>D188+E188+F188+G188+H188+I188+J188+K188</f>
        <v>0</v>
      </c>
      <c r="D188" s="19"/>
      <c r="E188" s="19"/>
      <c r="F188" s="19">
        <f>F189</f>
        <v>0</v>
      </c>
      <c r="G188" s="19"/>
      <c r="H188" s="19"/>
      <c r="I188" s="19">
        <f>I189</f>
        <v>0</v>
      </c>
      <c r="J188" s="19"/>
      <c r="K188" s="19"/>
      <c r="L188" s="19"/>
      <c r="M188" s="19">
        <f>C188</f>
        <v>0</v>
      </c>
      <c r="N188" s="19"/>
      <c r="O188" s="13"/>
      <c r="P188" s="13"/>
      <c r="Q188" s="9"/>
      <c r="R188" s="139"/>
      <c r="S188" s="139"/>
      <c r="T188" s="139"/>
    </row>
    <row r="189" spans="1:20" ht="15" hidden="1">
      <c r="A189" s="23">
        <v>4123</v>
      </c>
      <c r="B189" s="24" t="s">
        <v>82</v>
      </c>
      <c r="C189" s="68">
        <f>D189+E189+F189+G189+H189+I189+J189+K189+M189+N189</f>
        <v>0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3"/>
      <c r="P189" s="3"/>
      <c r="Q189" s="9"/>
      <c r="R189" s="139"/>
      <c r="S189" s="139"/>
      <c r="T189" s="139"/>
    </row>
    <row r="190" spans="1:20" ht="15">
      <c r="A190" s="26">
        <v>42</v>
      </c>
      <c r="B190" s="97" t="s">
        <v>34</v>
      </c>
      <c r="C190" s="68">
        <f>D190+E190+F190+G190+H190+I190+J190+K190+Q190</f>
        <v>25600</v>
      </c>
      <c r="D190" s="19"/>
      <c r="E190" s="19">
        <f>SUM(E191:E196)</f>
        <v>0</v>
      </c>
      <c r="F190" s="19">
        <f>SUM(F191:F196)</f>
        <v>0</v>
      </c>
      <c r="G190" s="19">
        <f>SUM(G192:G196)</f>
        <v>0</v>
      </c>
      <c r="H190" s="19">
        <f>SUM(H192:H196)</f>
        <v>0</v>
      </c>
      <c r="I190" s="19">
        <f>SUM(I192:I196)</f>
        <v>22000</v>
      </c>
      <c r="J190" s="19">
        <f>SUM(J192:J196)</f>
        <v>0</v>
      </c>
      <c r="K190" s="19">
        <f>SUM(K192:K196)</f>
        <v>600</v>
      </c>
      <c r="L190" s="19"/>
      <c r="M190" s="19">
        <v>22600</v>
      </c>
      <c r="N190" s="19">
        <f>M190</f>
        <v>22600</v>
      </c>
      <c r="O190" s="13"/>
      <c r="P190" s="13"/>
      <c r="Q190" s="134">
        <f>Q192</f>
        <v>3000</v>
      </c>
      <c r="R190" s="139"/>
      <c r="S190" s="139"/>
      <c r="T190" s="139"/>
    </row>
    <row r="191" spans="1:20" ht="15" hidden="1">
      <c r="A191" s="23">
        <v>4214</v>
      </c>
      <c r="B191" s="24" t="s">
        <v>116</v>
      </c>
      <c r="C191" s="68">
        <f>SUM(D191:N191)</f>
        <v>0</v>
      </c>
      <c r="D191" s="19"/>
      <c r="E191" s="18">
        <v>0</v>
      </c>
      <c r="F191" s="18">
        <v>0</v>
      </c>
      <c r="G191" s="19"/>
      <c r="H191" s="19"/>
      <c r="I191" s="19"/>
      <c r="J191" s="19"/>
      <c r="K191" s="19"/>
      <c r="L191" s="19"/>
      <c r="M191" s="19"/>
      <c r="N191" s="18"/>
      <c r="O191" s="13"/>
      <c r="P191" s="13"/>
      <c r="Q191" s="9"/>
      <c r="R191" s="139"/>
      <c r="S191" s="139"/>
      <c r="T191" s="139"/>
    </row>
    <row r="192" spans="1:20" ht="15" hidden="1">
      <c r="A192" s="23">
        <v>4221</v>
      </c>
      <c r="B192" s="25" t="s">
        <v>35</v>
      </c>
      <c r="C192" s="68">
        <f>D192+E192+F192+G192+H192+I192+J192+K192+M192+N192+Q192+L192</f>
        <v>3800</v>
      </c>
      <c r="D192" s="18"/>
      <c r="E192" s="18"/>
      <c r="F192" s="18"/>
      <c r="G192" s="19"/>
      <c r="H192" s="18"/>
      <c r="I192" s="18"/>
      <c r="J192" s="18"/>
      <c r="K192" s="18">
        <v>300</v>
      </c>
      <c r="L192" s="18">
        <v>500</v>
      </c>
      <c r="M192" s="18"/>
      <c r="N192" s="18"/>
      <c r="O192" s="3"/>
      <c r="P192" s="3"/>
      <c r="Q192" s="171">
        <v>3000</v>
      </c>
      <c r="R192" s="45"/>
      <c r="S192" s="45"/>
      <c r="T192" s="45"/>
    </row>
    <row r="193" spans="1:20" ht="15" hidden="1">
      <c r="A193" s="23">
        <v>4222</v>
      </c>
      <c r="B193" s="25" t="s">
        <v>80</v>
      </c>
      <c r="C193" s="68">
        <f>D193+E193+F193+G193+H193+I193+J193+K193+M193+N193</f>
        <v>0</v>
      </c>
      <c r="D193" s="18"/>
      <c r="E193" s="18">
        <v>0</v>
      </c>
      <c r="F193" s="18"/>
      <c r="G193" s="19"/>
      <c r="H193" s="18"/>
      <c r="I193" s="18"/>
      <c r="J193" s="18"/>
      <c r="K193" s="18"/>
      <c r="L193" s="18"/>
      <c r="M193" s="18"/>
      <c r="N193" s="18"/>
      <c r="O193" s="3"/>
      <c r="P193" s="3"/>
      <c r="Q193" s="10"/>
      <c r="R193" s="45"/>
      <c r="S193" s="45"/>
      <c r="T193" s="45"/>
    </row>
    <row r="194" spans="1:20" ht="15" hidden="1">
      <c r="A194" s="23">
        <v>4226</v>
      </c>
      <c r="B194" s="25" t="s">
        <v>45</v>
      </c>
      <c r="C194" s="68">
        <f>D194+E194+F194+G194+H194+I194+J194+K194+M194+N194</f>
        <v>0</v>
      </c>
      <c r="D194" s="18"/>
      <c r="E194" s="18">
        <v>0</v>
      </c>
      <c r="F194" s="18"/>
      <c r="G194" s="19"/>
      <c r="H194" s="18"/>
      <c r="I194" s="18"/>
      <c r="J194" s="18"/>
      <c r="K194" s="18"/>
      <c r="L194" s="18"/>
      <c r="M194" s="18"/>
      <c r="N194" s="18"/>
      <c r="O194" s="3"/>
      <c r="P194" s="3"/>
      <c r="Q194" s="10"/>
      <c r="R194" s="45"/>
      <c r="S194" s="45"/>
      <c r="T194" s="45"/>
    </row>
    <row r="195" spans="1:20" ht="15" hidden="1">
      <c r="A195" s="23">
        <v>4227</v>
      </c>
      <c r="B195" s="25" t="s">
        <v>79</v>
      </c>
      <c r="C195" s="68">
        <f>D195+E195+F195+G195+H195+I195+J195+K195+M195+N195</f>
        <v>0</v>
      </c>
      <c r="D195" s="18"/>
      <c r="E195" s="94">
        <v>0</v>
      </c>
      <c r="F195" s="94"/>
      <c r="G195" s="19"/>
      <c r="H195" s="18"/>
      <c r="I195" s="18"/>
      <c r="J195" s="18"/>
      <c r="K195" s="18"/>
      <c r="L195" s="18"/>
      <c r="M195" s="18"/>
      <c r="N195" s="18"/>
      <c r="O195" s="3"/>
      <c r="P195" s="3"/>
      <c r="Q195" s="10"/>
      <c r="R195" s="45"/>
      <c r="S195" s="45"/>
      <c r="T195" s="45"/>
    </row>
    <row r="196" spans="1:20" ht="15" hidden="1">
      <c r="A196" s="23">
        <v>4241</v>
      </c>
      <c r="B196" s="24" t="s">
        <v>43</v>
      </c>
      <c r="C196" s="68">
        <f>D196+E196+F196+G196+H196+I196+J196+K196+M196+N196+L196</f>
        <v>23100</v>
      </c>
      <c r="D196" s="18"/>
      <c r="E196" s="3"/>
      <c r="F196" s="3"/>
      <c r="G196" s="19"/>
      <c r="H196" s="18"/>
      <c r="I196" s="18">
        <v>22000</v>
      </c>
      <c r="J196" s="18"/>
      <c r="K196" s="18">
        <v>300</v>
      </c>
      <c r="L196" s="18">
        <v>800</v>
      </c>
      <c r="M196" s="18"/>
      <c r="N196" s="194"/>
      <c r="O196" s="3"/>
      <c r="P196" s="3"/>
      <c r="Q196" s="10"/>
      <c r="R196" s="45"/>
      <c r="S196" s="45"/>
      <c r="T196" s="45"/>
    </row>
    <row r="197" spans="1:20" ht="15">
      <c r="A197" s="34"/>
      <c r="B197" s="104"/>
      <c r="C197" s="68"/>
      <c r="D197" s="94"/>
      <c r="E197" s="3"/>
      <c r="F197" s="3"/>
      <c r="G197" s="33"/>
      <c r="H197" s="94"/>
      <c r="I197" s="94"/>
      <c r="J197" s="94"/>
      <c r="K197" s="94"/>
      <c r="L197" s="94"/>
      <c r="M197" s="94"/>
      <c r="N197" s="94"/>
      <c r="O197" s="3"/>
      <c r="P197" s="3"/>
      <c r="Q197" s="10"/>
      <c r="R197" s="45"/>
      <c r="S197" s="45"/>
      <c r="T197" s="45"/>
    </row>
    <row r="198" spans="1:20" ht="15">
      <c r="A198" s="28"/>
      <c r="B198" s="29" t="s">
        <v>4</v>
      </c>
      <c r="C198" s="20">
        <f>C190+C188+C156+C151+C184+C186</f>
        <v>247500</v>
      </c>
      <c r="D198" s="20">
        <f>D151+D156</f>
        <v>5100</v>
      </c>
      <c r="E198" s="20">
        <f>E151+E156+E190</f>
        <v>3000</v>
      </c>
      <c r="F198" s="20">
        <f>F190+F188+F156+F151+F186+F184</f>
        <v>5000</v>
      </c>
      <c r="G198" s="20">
        <f>SUM(G190+G156+G151)</f>
        <v>4100</v>
      </c>
      <c r="H198" s="20">
        <f>SUM(H190+H156)</f>
        <v>3000</v>
      </c>
      <c r="I198" s="20">
        <f>I151+I156+I190+I188+I186+I184</f>
        <v>176000</v>
      </c>
      <c r="J198" s="20">
        <f>SUM(J190+J156+J151)</f>
        <v>39800</v>
      </c>
      <c r="K198" s="20">
        <f>SUM(K190+K156)</f>
        <v>4300</v>
      </c>
      <c r="L198" s="20">
        <f>L151+L156</f>
        <v>2200</v>
      </c>
      <c r="M198" s="20">
        <f>M151+M156+M190+M186+M184+M188</f>
        <v>242500</v>
      </c>
      <c r="N198" s="20">
        <f>N190+N156+N151+N186+N184+N188</f>
        <v>242500</v>
      </c>
      <c r="O198" s="31"/>
      <c r="P198" s="31"/>
      <c r="Q198" s="135">
        <f>Q151+Q156+Q190</f>
        <v>5000</v>
      </c>
      <c r="R198" s="139"/>
      <c r="S198" s="139"/>
      <c r="T198" s="45"/>
    </row>
    <row r="199" spans="1:20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10"/>
      <c r="R199" s="45"/>
      <c r="S199" s="45"/>
      <c r="T199" s="45"/>
    </row>
    <row r="200" spans="7:14" ht="14.25">
      <c r="G200" s="3"/>
      <c r="I200" s="3"/>
      <c r="M200" s="3"/>
      <c r="N200" s="3"/>
    </row>
    <row r="201" ht="14.25">
      <c r="I201" s="3"/>
    </row>
    <row r="202" spans="6:9" ht="14.25">
      <c r="F202" s="163"/>
      <c r="I202" s="164"/>
    </row>
    <row r="203" ht="13.5" customHeight="1"/>
    <row r="204" spans="1:20" ht="14.25" hidden="1">
      <c r="A204" s="14"/>
      <c r="B204" s="15"/>
      <c r="C204" s="3"/>
      <c r="D204" s="4"/>
      <c r="E204" s="3"/>
      <c r="F204" s="3"/>
      <c r="G204" s="3"/>
      <c r="H204" s="3"/>
      <c r="I204" s="70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5">
      <c r="A205" s="84" t="s">
        <v>152</v>
      </c>
      <c r="B205" s="85"/>
      <c r="C205" s="85"/>
      <c r="D205" s="44"/>
      <c r="E205" s="3"/>
      <c r="F205" s="3"/>
      <c r="G205" s="3"/>
      <c r="H205" s="3"/>
      <c r="I205" s="70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5">
      <c r="A206" s="84" t="s">
        <v>153</v>
      </c>
      <c r="B206" s="85"/>
      <c r="C206" s="85"/>
      <c r="D206" s="44"/>
      <c r="E206" s="105"/>
      <c r="F206" s="11"/>
      <c r="G206" s="11"/>
      <c r="H206" s="1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1" ht="14.25">
      <c r="A207" s="14"/>
      <c r="B207" s="15"/>
      <c r="C207" s="3"/>
      <c r="D207" s="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10"/>
      <c r="U207" s="45"/>
    </row>
    <row r="208" spans="1:21" ht="75">
      <c r="A208" s="30" t="s">
        <v>8</v>
      </c>
      <c r="B208" s="30" t="s">
        <v>3</v>
      </c>
      <c r="C208" s="17" t="s">
        <v>164</v>
      </c>
      <c r="D208" s="17" t="s">
        <v>58</v>
      </c>
      <c r="E208" s="17" t="s">
        <v>0</v>
      </c>
      <c r="F208" s="17" t="s">
        <v>56</v>
      </c>
      <c r="G208" s="17" t="s">
        <v>52</v>
      </c>
      <c r="H208" s="17" t="s">
        <v>51</v>
      </c>
      <c r="I208" s="17" t="s">
        <v>143</v>
      </c>
      <c r="J208" s="17" t="s">
        <v>60</v>
      </c>
      <c r="K208" s="17" t="s">
        <v>50</v>
      </c>
      <c r="L208" s="17" t="s">
        <v>103</v>
      </c>
      <c r="M208" s="17" t="s">
        <v>53</v>
      </c>
      <c r="N208" s="21" t="s">
        <v>126</v>
      </c>
      <c r="O208" s="21"/>
      <c r="P208" s="31"/>
      <c r="Q208" s="17" t="s">
        <v>140</v>
      </c>
      <c r="R208" s="21" t="s">
        <v>169</v>
      </c>
      <c r="S208" s="195"/>
      <c r="T208" s="10"/>
      <c r="U208" s="165"/>
    </row>
    <row r="209" spans="1:21" ht="15">
      <c r="A209" s="26">
        <v>32</v>
      </c>
      <c r="B209" s="27" t="s">
        <v>57</v>
      </c>
      <c r="C209" s="33">
        <f>C210+C211+C212+C213</f>
        <v>5000</v>
      </c>
      <c r="D209" s="19">
        <f>D210+D211</f>
        <v>5000</v>
      </c>
      <c r="E209" s="19">
        <f>E211</f>
        <v>0</v>
      </c>
      <c r="F209" s="19">
        <f>F211</f>
        <v>0</v>
      </c>
      <c r="G209" s="19">
        <v>0</v>
      </c>
      <c r="H209" s="19">
        <f>H211</f>
        <v>0</v>
      </c>
      <c r="I209" s="19">
        <f>I211</f>
        <v>0</v>
      </c>
      <c r="J209" s="19">
        <v>0</v>
      </c>
      <c r="K209" s="19">
        <v>0</v>
      </c>
      <c r="L209" s="19"/>
      <c r="M209" s="19">
        <v>0</v>
      </c>
      <c r="N209" s="115">
        <f>N212+N213</f>
        <v>0</v>
      </c>
      <c r="O209" s="115">
        <v>35000</v>
      </c>
      <c r="P209" s="3"/>
      <c r="Q209" s="13">
        <f>C209</f>
        <v>5000</v>
      </c>
      <c r="R209" s="13">
        <f>Q209</f>
        <v>5000</v>
      </c>
      <c r="S209" s="13"/>
      <c r="T209" s="9"/>
      <c r="U209" s="139"/>
    </row>
    <row r="210" spans="1:21" ht="15" hidden="1">
      <c r="A210" s="23">
        <v>3222</v>
      </c>
      <c r="B210" s="25" t="s">
        <v>42</v>
      </c>
      <c r="C210" s="94">
        <f>D210</f>
        <v>5000</v>
      </c>
      <c r="D210" s="239">
        <v>5000</v>
      </c>
      <c r="E210" s="19"/>
      <c r="F210" s="19"/>
      <c r="G210" s="19"/>
      <c r="H210" s="19"/>
      <c r="I210" s="18">
        <v>0</v>
      </c>
      <c r="J210" s="19"/>
      <c r="K210" s="19"/>
      <c r="L210" s="19"/>
      <c r="M210" s="19"/>
      <c r="N210" s="19"/>
      <c r="O210" s="19"/>
      <c r="P210" s="3"/>
      <c r="Q210" s="3"/>
      <c r="R210" s="3"/>
      <c r="S210" s="3"/>
      <c r="T210" s="9"/>
      <c r="U210" s="139"/>
    </row>
    <row r="211" spans="1:21" ht="15" hidden="1">
      <c r="A211" s="23">
        <v>3222</v>
      </c>
      <c r="B211" s="25" t="s">
        <v>117</v>
      </c>
      <c r="C211" s="94">
        <f>I211</f>
        <v>0</v>
      </c>
      <c r="D211" s="18"/>
      <c r="E211" s="18"/>
      <c r="F211" s="18">
        <v>0</v>
      </c>
      <c r="G211" s="18">
        <v>0</v>
      </c>
      <c r="H211" s="18">
        <v>0</v>
      </c>
      <c r="I211" s="18"/>
      <c r="J211" s="18">
        <v>0</v>
      </c>
      <c r="K211" s="18">
        <v>0</v>
      </c>
      <c r="L211" s="18"/>
      <c r="M211" s="19"/>
      <c r="N211" s="19"/>
      <c r="O211" s="19"/>
      <c r="P211" s="3"/>
      <c r="Q211" s="3"/>
      <c r="R211" s="3"/>
      <c r="S211" s="3"/>
      <c r="T211" s="9"/>
      <c r="U211" s="139"/>
    </row>
    <row r="212" spans="1:21" ht="15" hidden="1">
      <c r="A212" s="34">
        <v>3222</v>
      </c>
      <c r="B212" s="71" t="s">
        <v>127</v>
      </c>
      <c r="C212" s="94">
        <f>N212</f>
        <v>0</v>
      </c>
      <c r="D212" s="94"/>
      <c r="E212" s="94"/>
      <c r="F212" s="94"/>
      <c r="G212" s="94"/>
      <c r="H212" s="94"/>
      <c r="I212" s="94"/>
      <c r="J212" s="94"/>
      <c r="K212" s="94"/>
      <c r="L212" s="94"/>
      <c r="M212" s="33"/>
      <c r="N212" s="94"/>
      <c r="O212" s="33"/>
      <c r="P212" s="3"/>
      <c r="Q212" s="3"/>
      <c r="R212" s="3"/>
      <c r="S212" s="3"/>
      <c r="T212" s="9"/>
      <c r="U212" s="139"/>
    </row>
    <row r="213" spans="1:21" ht="15" hidden="1">
      <c r="A213" s="34">
        <v>3721</v>
      </c>
      <c r="B213" s="71" t="s">
        <v>128</v>
      </c>
      <c r="C213" s="94">
        <f>N213</f>
        <v>0</v>
      </c>
      <c r="D213" s="94"/>
      <c r="E213" s="94"/>
      <c r="F213" s="94"/>
      <c r="G213" s="94"/>
      <c r="H213" s="94"/>
      <c r="I213" s="94"/>
      <c r="J213" s="94"/>
      <c r="K213" s="94"/>
      <c r="L213" s="94"/>
      <c r="M213" s="33"/>
      <c r="N213" s="94"/>
      <c r="O213" s="33"/>
      <c r="P213" s="3"/>
      <c r="Q213" s="3"/>
      <c r="R213" s="3"/>
      <c r="S213" s="3"/>
      <c r="T213" s="9"/>
      <c r="U213" s="139"/>
    </row>
    <row r="214" spans="1:21" ht="15">
      <c r="A214" s="28"/>
      <c r="B214" s="29" t="s">
        <v>4</v>
      </c>
      <c r="C214" s="20">
        <f>C209</f>
        <v>5000</v>
      </c>
      <c r="D214" s="20">
        <f>D209</f>
        <v>5000</v>
      </c>
      <c r="E214" s="20">
        <f aca="true" t="shared" si="9" ref="E214:J214">E209</f>
        <v>0</v>
      </c>
      <c r="F214" s="20">
        <f t="shared" si="9"/>
        <v>0</v>
      </c>
      <c r="G214" s="20">
        <f t="shared" si="9"/>
        <v>0</v>
      </c>
      <c r="H214" s="20">
        <f t="shared" si="9"/>
        <v>0</v>
      </c>
      <c r="I214" s="20">
        <f>I209</f>
        <v>0</v>
      </c>
      <c r="J214" s="20">
        <f t="shared" si="9"/>
        <v>0</v>
      </c>
      <c r="K214" s="20">
        <f>K209</f>
        <v>0</v>
      </c>
      <c r="L214" s="20"/>
      <c r="M214" s="20">
        <v>0</v>
      </c>
      <c r="N214" s="20">
        <f>N209</f>
        <v>0</v>
      </c>
      <c r="O214" s="116" t="e">
        <f>O176+O206+#REF!+O209</f>
        <v>#REF!</v>
      </c>
      <c r="P214" s="56"/>
      <c r="Q214" s="57">
        <f>Q209</f>
        <v>5000</v>
      </c>
      <c r="R214" s="57">
        <f>R209</f>
        <v>5000</v>
      </c>
      <c r="S214" s="9"/>
      <c r="T214" s="9"/>
      <c r="U214" s="139"/>
    </row>
    <row r="215" spans="1:21" ht="15">
      <c r="A215" s="34"/>
      <c r="B215" s="72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6"/>
      <c r="Q215" s="86"/>
      <c r="R215" s="86"/>
      <c r="S215" s="86"/>
      <c r="T215" s="10"/>
      <c r="U215" s="45"/>
    </row>
    <row r="216" spans="1:21" ht="15">
      <c r="A216" s="34"/>
      <c r="B216" s="72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"/>
      <c r="Q216" s="3"/>
      <c r="R216" s="3"/>
      <c r="S216" s="3"/>
      <c r="T216" s="10"/>
      <c r="U216" s="45"/>
    </row>
    <row r="217" spans="1:21" ht="15">
      <c r="A217" s="34"/>
      <c r="B217" s="72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"/>
      <c r="Q217" s="3"/>
      <c r="R217" s="3"/>
      <c r="S217" s="3"/>
      <c r="T217" s="10"/>
      <c r="U217" s="45"/>
    </row>
    <row r="218" spans="1:21" ht="15">
      <c r="A218" s="84"/>
      <c r="B218" s="85"/>
      <c r="C218" s="85"/>
      <c r="D218" s="44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"/>
      <c r="Q218" s="3"/>
      <c r="R218" s="3"/>
      <c r="S218" s="3"/>
      <c r="T218" s="10"/>
      <c r="U218" s="45"/>
    </row>
    <row r="219" spans="1:21" ht="15">
      <c r="A219" s="84" t="s">
        <v>179</v>
      </c>
      <c r="B219" s="85"/>
      <c r="C219" s="85"/>
      <c r="D219" s="44"/>
      <c r="E219" s="105"/>
      <c r="F219" s="11"/>
      <c r="G219" s="11"/>
      <c r="H219" s="1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10"/>
      <c r="U219" s="45"/>
    </row>
    <row r="220" spans="1:21" ht="15">
      <c r="A220" s="12"/>
      <c r="B220" s="12"/>
      <c r="C220" s="12"/>
      <c r="D220" s="98"/>
      <c r="E220" s="98"/>
      <c r="F220" s="91"/>
      <c r="G220" s="91"/>
      <c r="H220" s="98"/>
      <c r="I220" s="98"/>
      <c r="J220" s="98"/>
      <c r="K220" s="98"/>
      <c r="L220" s="98"/>
      <c r="M220" s="98"/>
      <c r="N220" s="91"/>
      <c r="O220" s="10"/>
      <c r="P220" s="10"/>
      <c r="Q220" s="10"/>
      <c r="R220" s="10"/>
      <c r="S220" s="10"/>
      <c r="T220" s="10"/>
      <c r="U220" s="45"/>
    </row>
    <row r="221" spans="1:21" ht="15">
      <c r="A221" s="12"/>
      <c r="B221" s="12"/>
      <c r="C221" s="12"/>
      <c r="D221" s="12"/>
      <c r="E221" s="12"/>
      <c r="F221" s="106"/>
      <c r="G221" s="107"/>
      <c r="H221" s="12"/>
      <c r="I221" s="12"/>
      <c r="J221" s="12"/>
      <c r="K221" s="12"/>
      <c r="L221" s="12"/>
      <c r="M221" s="69"/>
      <c r="N221" s="108"/>
      <c r="O221" s="31"/>
      <c r="P221" s="31"/>
      <c r="Q221" s="31"/>
      <c r="R221" s="31"/>
      <c r="S221" s="31"/>
      <c r="T221" s="31"/>
      <c r="U221" s="45"/>
    </row>
    <row r="222" spans="1:21" ht="60">
      <c r="A222" s="30" t="s">
        <v>8</v>
      </c>
      <c r="B222" s="30" t="s">
        <v>3</v>
      </c>
      <c r="C222" s="17" t="s">
        <v>164</v>
      </c>
      <c r="D222" s="17" t="s">
        <v>113</v>
      </c>
      <c r="E222" s="17" t="s">
        <v>0</v>
      </c>
      <c r="F222" s="17" t="s">
        <v>56</v>
      </c>
      <c r="G222" s="17" t="s">
        <v>52</v>
      </c>
      <c r="H222" s="17" t="s">
        <v>51</v>
      </c>
      <c r="I222" s="17" t="s">
        <v>46</v>
      </c>
      <c r="J222" s="17" t="s">
        <v>60</v>
      </c>
      <c r="K222" s="17" t="s">
        <v>105</v>
      </c>
      <c r="L222" s="17" t="s">
        <v>136</v>
      </c>
      <c r="M222" s="17" t="s">
        <v>53</v>
      </c>
      <c r="N222" s="21" t="s">
        <v>59</v>
      </c>
      <c r="O222" s="31"/>
      <c r="P222" s="31"/>
      <c r="Q222" s="17" t="s">
        <v>78</v>
      </c>
      <c r="R222" s="54" t="s">
        <v>139</v>
      </c>
      <c r="S222" s="54" t="s">
        <v>165</v>
      </c>
      <c r="T222" s="54"/>
      <c r="U222" s="45"/>
    </row>
    <row r="223" spans="1:21" ht="15">
      <c r="A223" s="50">
        <v>31</v>
      </c>
      <c r="B223" s="50" t="s">
        <v>36</v>
      </c>
      <c r="C223" s="68">
        <f>SUM(C224:C227)</f>
        <v>86350</v>
      </c>
      <c r="D223" s="68">
        <f>SUM(D224:D227)</f>
        <v>52350</v>
      </c>
      <c r="E223" s="68">
        <f>SUM(E224:E227)</f>
        <v>0</v>
      </c>
      <c r="F223" s="68">
        <f>SUM(F224:F227)</f>
        <v>0</v>
      </c>
      <c r="G223" s="68">
        <f>G224+G225+G226+G227</f>
        <v>0</v>
      </c>
      <c r="H223" s="68">
        <f aca="true" t="shared" si="10" ref="H223:N223">SUM(H224:H227)</f>
        <v>0</v>
      </c>
      <c r="I223" s="68"/>
      <c r="J223" s="68">
        <f t="shared" si="10"/>
        <v>0</v>
      </c>
      <c r="K223" s="68">
        <f t="shared" si="10"/>
        <v>0</v>
      </c>
      <c r="L223" s="68">
        <f>SUM(L224:L227)</f>
        <v>34000</v>
      </c>
      <c r="M223" s="68">
        <f t="shared" si="10"/>
        <v>0</v>
      </c>
      <c r="N223" s="117">
        <f t="shared" si="10"/>
        <v>0</v>
      </c>
      <c r="O223" s="13"/>
      <c r="P223" s="13"/>
      <c r="Q223" s="13"/>
      <c r="R223" s="13">
        <f>C223</f>
        <v>86350</v>
      </c>
      <c r="S223" s="9">
        <f>R223</f>
        <v>86350</v>
      </c>
      <c r="T223" s="9"/>
      <c r="U223" s="45"/>
    </row>
    <row r="224" spans="1:21" ht="15" hidden="1">
      <c r="A224" s="23">
        <v>3111</v>
      </c>
      <c r="B224" s="24" t="s">
        <v>37</v>
      </c>
      <c r="C224" s="68">
        <f>D224+L224</f>
        <v>69000</v>
      </c>
      <c r="D224" s="242">
        <v>42500</v>
      </c>
      <c r="E224" s="18"/>
      <c r="F224" s="18"/>
      <c r="G224" s="18"/>
      <c r="H224" s="18"/>
      <c r="I224" s="18"/>
      <c r="J224" s="18"/>
      <c r="K224" s="18"/>
      <c r="L224" s="18">
        <v>26500</v>
      </c>
      <c r="M224" s="18"/>
      <c r="N224" s="18">
        <v>0</v>
      </c>
      <c r="O224" s="3"/>
      <c r="P224" s="3"/>
      <c r="Q224" s="3"/>
      <c r="R224" s="3"/>
      <c r="S224" s="139"/>
      <c r="T224" s="139"/>
      <c r="U224" s="45"/>
    </row>
    <row r="225" spans="1:21" ht="15" hidden="1">
      <c r="A225" s="23">
        <v>3121</v>
      </c>
      <c r="B225" s="25" t="s">
        <v>38</v>
      </c>
      <c r="C225" s="68">
        <f>D225+L225</f>
        <v>5950</v>
      </c>
      <c r="D225" s="18">
        <v>2850</v>
      </c>
      <c r="E225" s="18"/>
      <c r="F225" s="18"/>
      <c r="G225" s="18"/>
      <c r="H225" s="18"/>
      <c r="I225" s="18"/>
      <c r="J225" s="18"/>
      <c r="K225" s="18"/>
      <c r="L225" s="18">
        <v>3100</v>
      </c>
      <c r="M225" s="18"/>
      <c r="N225" s="18">
        <v>0</v>
      </c>
      <c r="O225" s="3"/>
      <c r="P225" s="3"/>
      <c r="Q225" s="3"/>
      <c r="R225" s="3"/>
      <c r="S225" s="139"/>
      <c r="T225" s="139"/>
      <c r="U225" s="45"/>
    </row>
    <row r="226" spans="1:21" ht="15" hidden="1">
      <c r="A226" s="23">
        <v>3132</v>
      </c>
      <c r="B226" s="24" t="s">
        <v>39</v>
      </c>
      <c r="C226" s="68">
        <f>D226+L226</f>
        <v>11400</v>
      </c>
      <c r="D226" s="242">
        <v>7000</v>
      </c>
      <c r="E226" s="18"/>
      <c r="F226" s="18"/>
      <c r="G226" s="18"/>
      <c r="H226" s="18"/>
      <c r="I226" s="18"/>
      <c r="J226" s="18"/>
      <c r="K226" s="18"/>
      <c r="L226" s="18">
        <v>4400</v>
      </c>
      <c r="M226" s="18"/>
      <c r="N226" s="18">
        <v>0</v>
      </c>
      <c r="O226" s="3"/>
      <c r="P226" s="3"/>
      <c r="Q226" s="3"/>
      <c r="R226" s="3"/>
      <c r="S226" s="139"/>
      <c r="T226" s="139"/>
      <c r="U226" s="45"/>
    </row>
    <row r="227" spans="1:21" ht="15" hidden="1">
      <c r="A227" s="23">
        <v>3133</v>
      </c>
      <c r="B227" s="25" t="s">
        <v>40</v>
      </c>
      <c r="C227" s="68">
        <f>D227+L227</f>
        <v>0</v>
      </c>
      <c r="D227" s="18"/>
      <c r="E227" s="18"/>
      <c r="F227" s="18"/>
      <c r="G227" s="18"/>
      <c r="H227" s="18"/>
      <c r="I227" s="18"/>
      <c r="J227" s="18"/>
      <c r="K227" s="18"/>
      <c r="L227" s="18">
        <v>0</v>
      </c>
      <c r="M227" s="18"/>
      <c r="N227" s="18">
        <v>0</v>
      </c>
      <c r="O227" s="3"/>
      <c r="P227" s="3"/>
      <c r="Q227" s="3"/>
      <c r="R227" s="3"/>
      <c r="S227" s="9"/>
      <c r="T227" s="9"/>
      <c r="U227" s="10"/>
    </row>
    <row r="228" spans="1:21" ht="15">
      <c r="A228" s="26">
        <v>32</v>
      </c>
      <c r="B228" s="27" t="s">
        <v>11</v>
      </c>
      <c r="C228" s="68">
        <f>SUM(C229:C247)</f>
        <v>4950</v>
      </c>
      <c r="D228" s="19">
        <f>D229+D230</f>
        <v>2600</v>
      </c>
      <c r="E228" s="19"/>
      <c r="F228" s="19"/>
      <c r="G228" s="19"/>
      <c r="H228" s="19"/>
      <c r="I228" s="19"/>
      <c r="J228" s="19"/>
      <c r="K228" s="19"/>
      <c r="L228" s="19">
        <f>L230+L243+L244+L229</f>
        <v>2350</v>
      </c>
      <c r="M228" s="19"/>
      <c r="N228" s="19"/>
      <c r="O228" s="13"/>
      <c r="P228" s="13"/>
      <c r="Q228" s="13"/>
      <c r="R228" s="13">
        <f>C228</f>
        <v>4950</v>
      </c>
      <c r="S228" s="9">
        <f>R228</f>
        <v>4950</v>
      </c>
      <c r="T228" s="9"/>
      <c r="U228" s="10"/>
    </row>
    <row r="229" spans="1:21" ht="15" hidden="1">
      <c r="A229" s="23">
        <v>3211</v>
      </c>
      <c r="B229" s="24" t="s">
        <v>12</v>
      </c>
      <c r="C229" s="68">
        <f>D229+L229</f>
        <v>600</v>
      </c>
      <c r="D229" s="18">
        <v>600</v>
      </c>
      <c r="E229" s="18"/>
      <c r="F229" s="18"/>
      <c r="G229" s="18"/>
      <c r="H229" s="18"/>
      <c r="I229" s="18"/>
      <c r="J229" s="18"/>
      <c r="K229" s="18"/>
      <c r="L229" s="18">
        <v>0</v>
      </c>
      <c r="M229" s="18"/>
      <c r="N229" s="18">
        <v>0</v>
      </c>
      <c r="O229" s="3"/>
      <c r="P229" s="3"/>
      <c r="Q229" s="13"/>
      <c r="R229" s="13"/>
      <c r="S229" s="139"/>
      <c r="T229" s="139"/>
      <c r="U229" s="45"/>
    </row>
    <row r="230" spans="1:21" ht="15" hidden="1">
      <c r="A230" s="23">
        <v>3212</v>
      </c>
      <c r="B230" s="24" t="s">
        <v>13</v>
      </c>
      <c r="C230" s="68">
        <f>D230+L230</f>
        <v>3900</v>
      </c>
      <c r="D230" s="18">
        <v>2000</v>
      </c>
      <c r="E230" s="18"/>
      <c r="F230" s="18"/>
      <c r="G230" s="18"/>
      <c r="H230" s="18"/>
      <c r="I230" s="18"/>
      <c r="J230" s="18"/>
      <c r="K230" s="18"/>
      <c r="L230" s="18">
        <v>1900</v>
      </c>
      <c r="M230" s="18"/>
      <c r="N230" s="18">
        <v>0</v>
      </c>
      <c r="O230" s="3"/>
      <c r="P230" s="3"/>
      <c r="Q230" s="3"/>
      <c r="R230" s="3"/>
      <c r="S230" s="139"/>
      <c r="T230" s="139"/>
      <c r="U230" s="45"/>
    </row>
    <row r="231" spans="1:21" ht="15" hidden="1">
      <c r="A231" s="23">
        <v>3213</v>
      </c>
      <c r="B231" s="24" t="s">
        <v>14</v>
      </c>
      <c r="C231" s="68">
        <f>D231+E231+F231+G231+H231+I231+J231+K231+M231+N231</f>
        <v>0</v>
      </c>
      <c r="D231" s="18"/>
      <c r="E231" s="18"/>
      <c r="F231" s="18"/>
      <c r="G231" s="19"/>
      <c r="H231" s="18"/>
      <c r="I231" s="18"/>
      <c r="J231" s="18"/>
      <c r="K231" s="18"/>
      <c r="L231" s="18"/>
      <c r="M231" s="18"/>
      <c r="N231" s="18"/>
      <c r="O231" s="3"/>
      <c r="P231" s="3"/>
      <c r="Q231" s="3"/>
      <c r="R231" s="3"/>
      <c r="S231" s="139"/>
      <c r="T231" s="139"/>
      <c r="U231" s="45"/>
    </row>
    <row r="232" spans="1:21" ht="15" hidden="1">
      <c r="A232" s="23">
        <v>3221</v>
      </c>
      <c r="B232" s="24" t="s">
        <v>15</v>
      </c>
      <c r="C232" s="68">
        <f>D232+E232+F232+G232+H232+I232+J232+K232+M232+N232</f>
        <v>0</v>
      </c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3"/>
      <c r="P232" s="3"/>
      <c r="Q232" s="3"/>
      <c r="R232" s="3"/>
      <c r="S232" s="139"/>
      <c r="T232" s="139"/>
      <c r="U232" s="45"/>
    </row>
    <row r="233" spans="1:21" s="46" customFormat="1" ht="15" hidden="1">
      <c r="A233" s="23">
        <v>3222</v>
      </c>
      <c r="B233" s="24" t="s">
        <v>42</v>
      </c>
      <c r="C233" s="68">
        <f>F233+G233+H233+J233+L233</f>
        <v>0</v>
      </c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3"/>
      <c r="P233" s="3"/>
      <c r="Q233" s="3"/>
      <c r="R233" s="3"/>
      <c r="S233" s="167"/>
      <c r="T233" s="167"/>
      <c r="U233" s="168"/>
    </row>
    <row r="234" spans="1:21" s="46" customFormat="1" ht="15" hidden="1">
      <c r="A234" s="23">
        <v>3223</v>
      </c>
      <c r="B234" s="24" t="s">
        <v>16</v>
      </c>
      <c r="C234" s="68">
        <f aca="true" t="shared" si="11" ref="C234:C242">D234+E234+F234+G234+H234+I234+J234+K234+M234+N234</f>
        <v>0</v>
      </c>
      <c r="D234" s="18"/>
      <c r="E234" s="18"/>
      <c r="F234" s="18"/>
      <c r="G234" s="19"/>
      <c r="H234" s="18"/>
      <c r="I234" s="18"/>
      <c r="J234" s="18"/>
      <c r="K234" s="18"/>
      <c r="L234" s="18"/>
      <c r="M234" s="18"/>
      <c r="N234" s="18"/>
      <c r="O234" s="3"/>
      <c r="P234" s="3"/>
      <c r="Q234" s="3"/>
      <c r="R234" s="3"/>
      <c r="S234" s="167"/>
      <c r="T234" s="167"/>
      <c r="U234" s="168"/>
    </row>
    <row r="235" spans="1:21" s="46" customFormat="1" ht="15" hidden="1">
      <c r="A235" s="23">
        <v>3224</v>
      </c>
      <c r="B235" s="24" t="s">
        <v>17</v>
      </c>
      <c r="C235" s="68">
        <f t="shared" si="11"/>
        <v>0</v>
      </c>
      <c r="D235" s="18"/>
      <c r="E235" s="18"/>
      <c r="F235" s="18"/>
      <c r="G235" s="19"/>
      <c r="H235" s="18"/>
      <c r="I235" s="18"/>
      <c r="J235" s="18"/>
      <c r="K235" s="18"/>
      <c r="L235" s="18"/>
      <c r="M235" s="18"/>
      <c r="N235" s="18"/>
      <c r="O235" s="3"/>
      <c r="P235" s="3"/>
      <c r="Q235" s="3"/>
      <c r="R235" s="3"/>
      <c r="S235" s="167"/>
      <c r="T235" s="167"/>
      <c r="U235" s="168"/>
    </row>
    <row r="236" spans="1:21" s="46" customFormat="1" ht="15" hidden="1">
      <c r="A236" s="23">
        <v>3225</v>
      </c>
      <c r="B236" s="24" t="s">
        <v>18</v>
      </c>
      <c r="C236" s="68">
        <f t="shared" si="11"/>
        <v>0</v>
      </c>
      <c r="D236" s="18"/>
      <c r="E236" s="18"/>
      <c r="F236" s="18"/>
      <c r="G236" s="19"/>
      <c r="H236" s="18"/>
      <c r="I236" s="18"/>
      <c r="J236" s="18"/>
      <c r="K236" s="18"/>
      <c r="L236" s="18"/>
      <c r="M236" s="18"/>
      <c r="N236" s="18">
        <v>0</v>
      </c>
      <c r="O236" s="3"/>
      <c r="P236" s="3"/>
      <c r="Q236" s="3"/>
      <c r="R236" s="3"/>
      <c r="S236" s="167"/>
      <c r="T236" s="167"/>
      <c r="U236" s="168"/>
    </row>
    <row r="237" spans="1:21" s="46" customFormat="1" ht="15" hidden="1">
      <c r="A237" s="23">
        <v>3227</v>
      </c>
      <c r="B237" s="24" t="s">
        <v>19</v>
      </c>
      <c r="C237" s="68">
        <f t="shared" si="11"/>
        <v>0</v>
      </c>
      <c r="D237" s="18"/>
      <c r="E237" s="18"/>
      <c r="F237" s="18"/>
      <c r="G237" s="19"/>
      <c r="H237" s="18"/>
      <c r="I237" s="18"/>
      <c r="J237" s="18"/>
      <c r="K237" s="18"/>
      <c r="L237" s="18"/>
      <c r="M237" s="18"/>
      <c r="N237" s="18"/>
      <c r="O237" s="3"/>
      <c r="P237" s="3"/>
      <c r="Q237" s="3"/>
      <c r="R237" s="3"/>
      <c r="S237" s="167"/>
      <c r="T237" s="167"/>
      <c r="U237" s="168"/>
    </row>
    <row r="238" spans="1:21" ht="15" hidden="1">
      <c r="A238" s="23">
        <v>3231</v>
      </c>
      <c r="B238" s="24" t="s">
        <v>20</v>
      </c>
      <c r="C238" s="68">
        <f t="shared" si="11"/>
        <v>0</v>
      </c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3"/>
      <c r="P238" s="3"/>
      <c r="Q238" s="3"/>
      <c r="R238" s="3"/>
      <c r="S238" s="139"/>
      <c r="T238" s="139"/>
      <c r="U238" s="45"/>
    </row>
    <row r="239" spans="1:21" ht="15" hidden="1">
      <c r="A239" s="23">
        <v>3232</v>
      </c>
      <c r="B239" s="24" t="s">
        <v>21</v>
      </c>
      <c r="C239" s="68">
        <f t="shared" si="11"/>
        <v>0</v>
      </c>
      <c r="D239" s="18"/>
      <c r="E239" s="18"/>
      <c r="F239" s="18"/>
      <c r="G239" s="19"/>
      <c r="H239" s="18"/>
      <c r="I239" s="18"/>
      <c r="J239" s="18"/>
      <c r="K239" s="18"/>
      <c r="L239" s="18"/>
      <c r="M239" s="18"/>
      <c r="N239" s="18">
        <v>0</v>
      </c>
      <c r="O239" s="3"/>
      <c r="P239" s="3"/>
      <c r="Q239" s="3"/>
      <c r="R239" s="3"/>
      <c r="S239" s="139"/>
      <c r="T239" s="139"/>
      <c r="U239" s="45"/>
    </row>
    <row r="240" spans="1:21" ht="15" hidden="1">
      <c r="A240" s="23">
        <v>3233</v>
      </c>
      <c r="B240" s="24" t="s">
        <v>22</v>
      </c>
      <c r="C240" s="68">
        <f t="shared" si="11"/>
        <v>0</v>
      </c>
      <c r="D240" s="18"/>
      <c r="E240" s="18"/>
      <c r="F240" s="18"/>
      <c r="G240" s="19"/>
      <c r="H240" s="18"/>
      <c r="I240" s="18"/>
      <c r="J240" s="18"/>
      <c r="K240" s="18"/>
      <c r="L240" s="18"/>
      <c r="M240" s="18"/>
      <c r="N240" s="18"/>
      <c r="O240" s="3"/>
      <c r="P240" s="3"/>
      <c r="Q240" s="3"/>
      <c r="R240" s="3"/>
      <c r="S240" s="139"/>
      <c r="T240" s="139"/>
      <c r="U240" s="45"/>
    </row>
    <row r="241" spans="1:21" ht="15" hidden="1">
      <c r="A241" s="23">
        <v>3234</v>
      </c>
      <c r="B241" s="24" t="s">
        <v>23</v>
      </c>
      <c r="C241" s="68">
        <f t="shared" si="11"/>
        <v>0</v>
      </c>
      <c r="D241" s="18"/>
      <c r="E241" s="18"/>
      <c r="F241" s="18"/>
      <c r="G241" s="19"/>
      <c r="H241" s="18"/>
      <c r="I241" s="18"/>
      <c r="J241" s="18"/>
      <c r="K241" s="18"/>
      <c r="L241" s="18"/>
      <c r="M241" s="18"/>
      <c r="N241" s="18"/>
      <c r="O241" s="3"/>
      <c r="P241" s="3"/>
      <c r="Q241" s="3"/>
      <c r="R241" s="3"/>
      <c r="S241" s="139"/>
      <c r="T241" s="139"/>
      <c r="U241" s="45"/>
    </row>
    <row r="242" spans="1:21" ht="15" hidden="1">
      <c r="A242" s="23">
        <v>3235</v>
      </c>
      <c r="B242" s="24" t="s">
        <v>24</v>
      </c>
      <c r="C242" s="68">
        <f t="shared" si="11"/>
        <v>0</v>
      </c>
      <c r="D242" s="18"/>
      <c r="E242" s="18"/>
      <c r="F242" s="18"/>
      <c r="G242" s="19"/>
      <c r="H242" s="18"/>
      <c r="I242" s="18"/>
      <c r="J242" s="18"/>
      <c r="K242" s="18"/>
      <c r="L242" s="18"/>
      <c r="M242" s="18"/>
      <c r="N242" s="18"/>
      <c r="O242" s="3"/>
      <c r="P242" s="3"/>
      <c r="Q242" s="3"/>
      <c r="R242" s="3"/>
      <c r="S242" s="139"/>
      <c r="T242" s="139"/>
      <c r="U242" s="45"/>
    </row>
    <row r="243" spans="1:21" ht="15" hidden="1">
      <c r="A243" s="23">
        <v>3236</v>
      </c>
      <c r="B243" s="24" t="s">
        <v>25</v>
      </c>
      <c r="C243" s="68">
        <f>L243</f>
        <v>200</v>
      </c>
      <c r="D243" s="18"/>
      <c r="E243" s="18"/>
      <c r="F243" s="18"/>
      <c r="G243" s="19"/>
      <c r="H243" s="18"/>
      <c r="I243" s="18"/>
      <c r="J243" s="18"/>
      <c r="K243" s="18"/>
      <c r="L243" s="18">
        <v>200</v>
      </c>
      <c r="M243" s="18"/>
      <c r="N243" s="18"/>
      <c r="O243" s="3"/>
      <c r="P243" s="3"/>
      <c r="Q243" s="3"/>
      <c r="R243" s="3"/>
      <c r="S243" s="139"/>
      <c r="T243" s="139"/>
      <c r="U243" s="45"/>
    </row>
    <row r="244" spans="1:21" ht="15" hidden="1">
      <c r="A244" s="23">
        <v>3237</v>
      </c>
      <c r="B244" s="24" t="s">
        <v>26</v>
      </c>
      <c r="C244" s="68">
        <f>D244+L244</f>
        <v>250</v>
      </c>
      <c r="D244" s="18"/>
      <c r="E244" s="18"/>
      <c r="F244" s="18"/>
      <c r="G244" s="18"/>
      <c r="H244" s="18"/>
      <c r="I244" s="18"/>
      <c r="J244" s="18"/>
      <c r="K244" s="18"/>
      <c r="L244" s="18">
        <v>250</v>
      </c>
      <c r="M244" s="18"/>
      <c r="N244" s="18"/>
      <c r="O244" s="3"/>
      <c r="P244" s="3"/>
      <c r="Q244" s="3"/>
      <c r="R244" s="3"/>
      <c r="S244" s="139"/>
      <c r="T244" s="139"/>
      <c r="U244" s="45"/>
    </row>
    <row r="245" spans="1:21" ht="15" hidden="1">
      <c r="A245" s="23">
        <v>3238</v>
      </c>
      <c r="B245" s="24" t="s">
        <v>27</v>
      </c>
      <c r="C245" s="68">
        <f>D245+E245+F245+G245+H245+I245+J245+K245+M245+N245</f>
        <v>0</v>
      </c>
      <c r="D245" s="18"/>
      <c r="E245" s="18"/>
      <c r="F245" s="18"/>
      <c r="G245" s="19"/>
      <c r="H245" s="18"/>
      <c r="I245" s="18"/>
      <c r="J245" s="18"/>
      <c r="K245" s="18"/>
      <c r="L245" s="18"/>
      <c r="M245" s="18"/>
      <c r="N245" s="18"/>
      <c r="O245" s="3"/>
      <c r="P245" s="3"/>
      <c r="Q245" s="3"/>
      <c r="R245" s="3"/>
      <c r="S245" s="139"/>
      <c r="T245" s="139"/>
      <c r="U245" s="45"/>
    </row>
    <row r="246" spans="1:21" ht="15" hidden="1">
      <c r="A246" s="23">
        <v>3239</v>
      </c>
      <c r="B246" s="24" t="s">
        <v>28</v>
      </c>
      <c r="C246" s="68">
        <f>D246+E246+F246+G246+H246+I246+J246+K246+M246+N246</f>
        <v>0</v>
      </c>
      <c r="D246" s="18"/>
      <c r="E246" s="18"/>
      <c r="F246" s="18"/>
      <c r="G246" s="19"/>
      <c r="H246" s="18"/>
      <c r="I246" s="18"/>
      <c r="J246" s="18"/>
      <c r="K246" s="18"/>
      <c r="L246" s="18">
        <v>0</v>
      </c>
      <c r="M246" s="18"/>
      <c r="N246" s="18">
        <v>0</v>
      </c>
      <c r="O246" s="3"/>
      <c r="P246" s="3"/>
      <c r="Q246" s="3"/>
      <c r="R246" s="3"/>
      <c r="S246" s="139"/>
      <c r="T246" s="139"/>
      <c r="U246" s="45"/>
    </row>
    <row r="247" spans="1:21" ht="16.5" customHeight="1" hidden="1">
      <c r="A247" s="23">
        <v>3241</v>
      </c>
      <c r="B247" s="24" t="s">
        <v>49</v>
      </c>
      <c r="C247" s="68">
        <f>D247+E247+F247+G247+H247+I247+J247+K247+M247+N247</f>
        <v>0</v>
      </c>
      <c r="D247" s="18">
        <v>0</v>
      </c>
      <c r="E247" s="18"/>
      <c r="F247" s="18"/>
      <c r="G247" s="19"/>
      <c r="H247" s="18"/>
      <c r="I247" s="18"/>
      <c r="J247" s="18"/>
      <c r="K247" s="18"/>
      <c r="L247" s="18"/>
      <c r="M247" s="18"/>
      <c r="N247" s="18"/>
      <c r="O247" s="3"/>
      <c r="P247" s="3"/>
      <c r="Q247" s="3"/>
      <c r="R247" s="3"/>
      <c r="S247" s="139"/>
      <c r="T247" s="139"/>
      <c r="U247" s="45"/>
    </row>
    <row r="248" spans="1:21" ht="15">
      <c r="A248" s="28"/>
      <c r="B248" s="29" t="s">
        <v>4</v>
      </c>
      <c r="C248" s="20">
        <f>C223+C228</f>
        <v>91300</v>
      </c>
      <c r="D248" s="20">
        <f>D223+D228</f>
        <v>54950</v>
      </c>
      <c r="E248" s="20">
        <f>E245</f>
        <v>0</v>
      </c>
      <c r="F248" s="20">
        <v>0</v>
      </c>
      <c r="G248" s="20">
        <f>G245</f>
        <v>0</v>
      </c>
      <c r="H248" s="20">
        <f>H245</f>
        <v>0</v>
      </c>
      <c r="I248" s="20">
        <f>I223+I228</f>
        <v>0</v>
      </c>
      <c r="J248" s="20">
        <f>J245</f>
        <v>0</v>
      </c>
      <c r="K248" s="20">
        <f>K245</f>
        <v>0</v>
      </c>
      <c r="L248" s="20">
        <f>L223+L228</f>
        <v>36350</v>
      </c>
      <c r="M248" s="20">
        <v>0</v>
      </c>
      <c r="N248" s="20">
        <v>0</v>
      </c>
      <c r="O248" s="116" t="e">
        <f>O219+O242+#REF!+O245</f>
        <v>#REF!</v>
      </c>
      <c r="P248" s="56"/>
      <c r="Q248" s="57">
        <v>0</v>
      </c>
      <c r="R248" s="57">
        <f>R223+R228</f>
        <v>91300</v>
      </c>
      <c r="S248" s="57">
        <f>S223+S228</f>
        <v>91300</v>
      </c>
      <c r="T248" s="57"/>
      <c r="U248" s="139"/>
    </row>
    <row r="249" spans="1:21" ht="15">
      <c r="A249" s="34"/>
      <c r="B249" s="72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73"/>
      <c r="P249" s="56"/>
      <c r="Q249" s="9"/>
      <c r="R249" s="10"/>
      <c r="S249" s="139"/>
      <c r="T249" s="139"/>
      <c r="U249" s="139"/>
    </row>
    <row r="250" spans="1:21" ht="15">
      <c r="A250" s="34"/>
      <c r="B250" s="72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73"/>
      <c r="P250" s="56"/>
      <c r="Q250" s="9"/>
      <c r="R250" s="10"/>
      <c r="S250" s="10"/>
      <c r="T250" s="139"/>
      <c r="U250" s="139"/>
    </row>
    <row r="251" spans="1:21" ht="15">
      <c r="A251" s="162"/>
      <c r="B251" s="166"/>
      <c r="C251" s="157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69"/>
      <c r="P251" s="144"/>
      <c r="Q251" s="139"/>
      <c r="R251" s="45"/>
      <c r="S251" s="45"/>
      <c r="T251" s="139"/>
      <c r="U251" s="139"/>
    </row>
    <row r="252" spans="1:21" ht="15" hidden="1">
      <c r="A252" s="162"/>
      <c r="B252" s="166"/>
      <c r="C252" s="157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69"/>
      <c r="P252" s="144"/>
      <c r="Q252" s="139"/>
      <c r="R252" s="45"/>
      <c r="S252" s="45"/>
      <c r="T252" s="139"/>
      <c r="U252" s="139"/>
    </row>
    <row r="253" spans="1:21" ht="15" hidden="1">
      <c r="A253" s="162"/>
      <c r="B253" s="166"/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69"/>
      <c r="P253" s="144"/>
      <c r="Q253" s="139"/>
      <c r="R253" s="45"/>
      <c r="S253" s="45"/>
      <c r="T253" s="139"/>
      <c r="U253" s="139"/>
    </row>
    <row r="254" spans="1:21" ht="15" hidden="1">
      <c r="A254" s="162"/>
      <c r="B254" s="166"/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69"/>
      <c r="P254" s="144"/>
      <c r="Q254" s="139"/>
      <c r="R254" s="45"/>
      <c r="S254" s="45"/>
      <c r="T254" s="139"/>
      <c r="U254" s="139"/>
    </row>
    <row r="255" spans="1:21" ht="15" hidden="1">
      <c r="A255" s="162"/>
      <c r="B255" s="166"/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69"/>
      <c r="P255" s="144"/>
      <c r="Q255" s="139"/>
      <c r="R255" s="45"/>
      <c r="S255" s="45"/>
      <c r="T255" s="139"/>
      <c r="U255" s="139"/>
    </row>
    <row r="256" spans="1:21" ht="15" hidden="1">
      <c r="A256" s="162"/>
      <c r="B256" s="166"/>
      <c r="C256" s="157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69"/>
      <c r="P256" s="144"/>
      <c r="Q256" s="139"/>
      <c r="R256" s="45"/>
      <c r="S256" s="45"/>
      <c r="T256" s="139"/>
      <c r="U256" s="139"/>
    </row>
    <row r="257" spans="1:21" ht="15">
      <c r="A257" s="162"/>
      <c r="B257" s="166"/>
      <c r="C257" s="157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69"/>
      <c r="P257" s="144"/>
      <c r="Q257" s="139"/>
      <c r="R257" s="45"/>
      <c r="S257" s="45"/>
      <c r="T257" s="139"/>
      <c r="U257" s="139"/>
    </row>
    <row r="258" spans="1:21" ht="14.25" customHeight="1">
      <c r="A258" s="34"/>
      <c r="B258" s="72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73"/>
      <c r="P258" s="56"/>
      <c r="Q258" s="9"/>
      <c r="R258" s="10"/>
      <c r="S258" s="10"/>
      <c r="T258" s="9"/>
      <c r="U258" s="139"/>
    </row>
    <row r="259" spans="1:21" ht="8.25" customHeight="1" hidden="1">
      <c r="A259" s="84" t="s">
        <v>156</v>
      </c>
      <c r="B259" s="85"/>
      <c r="C259" s="85"/>
      <c r="D259" s="44"/>
      <c r="E259" s="105"/>
      <c r="F259" s="11"/>
      <c r="G259" s="11"/>
      <c r="H259" s="11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10"/>
      <c r="U259" s="139"/>
    </row>
    <row r="260" spans="1:21" ht="15" hidden="1">
      <c r="A260" s="12"/>
      <c r="B260" s="12"/>
      <c r="C260" s="12"/>
      <c r="D260" s="98"/>
      <c r="E260" s="98"/>
      <c r="F260" s="91"/>
      <c r="G260" s="91"/>
      <c r="H260" s="98"/>
      <c r="I260" s="98"/>
      <c r="J260" s="98"/>
      <c r="K260" s="98"/>
      <c r="L260" s="98"/>
      <c r="M260" s="98"/>
      <c r="N260" s="91"/>
      <c r="O260" s="10"/>
      <c r="P260" s="10"/>
      <c r="Q260" s="10"/>
      <c r="R260" s="10"/>
      <c r="S260" s="10"/>
      <c r="T260" s="10"/>
      <c r="U260" s="139"/>
    </row>
    <row r="261" spans="1:21" ht="60" hidden="1">
      <c r="A261" s="30" t="s">
        <v>8</v>
      </c>
      <c r="B261" s="30" t="s">
        <v>3</v>
      </c>
      <c r="C261" s="17" t="s">
        <v>164</v>
      </c>
      <c r="D261" s="17" t="s">
        <v>155</v>
      </c>
      <c r="E261" s="17" t="s">
        <v>0</v>
      </c>
      <c r="F261" s="17" t="s">
        <v>56</v>
      </c>
      <c r="G261" s="17" t="s">
        <v>52</v>
      </c>
      <c r="H261" s="17" t="s">
        <v>51</v>
      </c>
      <c r="I261" s="17" t="s">
        <v>46</v>
      </c>
      <c r="J261" s="17" t="s">
        <v>60</v>
      </c>
      <c r="K261" s="17" t="s">
        <v>105</v>
      </c>
      <c r="L261" s="17" t="s">
        <v>157</v>
      </c>
      <c r="M261" s="17" t="s">
        <v>53</v>
      </c>
      <c r="N261" s="21" t="s">
        <v>59</v>
      </c>
      <c r="O261" s="31"/>
      <c r="P261" s="31"/>
      <c r="Q261" s="17" t="s">
        <v>78</v>
      </c>
      <c r="R261" s="21" t="s">
        <v>140</v>
      </c>
      <c r="S261" s="21"/>
      <c r="T261" s="21" t="s">
        <v>165</v>
      </c>
      <c r="U261" s="139"/>
    </row>
    <row r="262" spans="1:21" ht="15" hidden="1">
      <c r="A262" s="50">
        <v>31</v>
      </c>
      <c r="B262" s="50" t="s">
        <v>36</v>
      </c>
      <c r="C262" s="68">
        <f>SUM(C263:C266)</f>
        <v>24130</v>
      </c>
      <c r="D262" s="68">
        <f>SUM(D263:D266)</f>
        <v>24130</v>
      </c>
      <c r="E262" s="68">
        <f>SUM(E263:E266)</f>
        <v>0</v>
      </c>
      <c r="F262" s="68">
        <f>SUM(F263:F266)</f>
        <v>0</v>
      </c>
      <c r="G262" s="68">
        <f>G263+G264+G265+G266</f>
        <v>0</v>
      </c>
      <c r="H262" s="68">
        <f>SUM(H263:H266)</f>
        <v>0</v>
      </c>
      <c r="I262" s="68"/>
      <c r="J262" s="68">
        <f>SUM(J263:J266)</f>
        <v>0</v>
      </c>
      <c r="K262" s="68">
        <f>SUM(K263:K266)</f>
        <v>0</v>
      </c>
      <c r="L262" s="68">
        <f>SUM(L263:L266)</f>
        <v>0</v>
      </c>
      <c r="M262" s="68">
        <f>SUM(M263:M266)</f>
        <v>0</v>
      </c>
      <c r="N262" s="117">
        <f>SUM(N263:N266)</f>
        <v>0</v>
      </c>
      <c r="O262" s="13"/>
      <c r="P262" s="13"/>
      <c r="Q262" s="13"/>
      <c r="R262" s="13"/>
      <c r="S262" s="13"/>
      <c r="T262" s="9"/>
      <c r="U262" s="139"/>
    </row>
    <row r="263" spans="1:21" ht="15" hidden="1">
      <c r="A263" s="23">
        <v>3111</v>
      </c>
      <c r="B263" s="24" t="s">
        <v>37</v>
      </c>
      <c r="C263" s="68">
        <f>D263+L263</f>
        <v>18000</v>
      </c>
      <c r="D263" s="18">
        <v>18000</v>
      </c>
      <c r="E263" s="18"/>
      <c r="F263" s="18"/>
      <c r="G263" s="18"/>
      <c r="H263" s="18"/>
      <c r="I263" s="18"/>
      <c r="J263" s="18"/>
      <c r="K263" s="18"/>
      <c r="L263" s="18"/>
      <c r="M263" s="18"/>
      <c r="N263" s="18">
        <v>0</v>
      </c>
      <c r="O263" s="3"/>
      <c r="P263" s="3"/>
      <c r="Q263" s="3"/>
      <c r="R263" s="3"/>
      <c r="S263" s="3"/>
      <c r="T263" s="9"/>
      <c r="U263" s="139"/>
    </row>
    <row r="264" spans="1:21" ht="15" hidden="1">
      <c r="A264" s="23">
        <v>3121</v>
      </c>
      <c r="B264" s="25" t="s">
        <v>38</v>
      </c>
      <c r="C264" s="68">
        <f>D264+L264</f>
        <v>3160</v>
      </c>
      <c r="D264" s="18">
        <v>3160</v>
      </c>
      <c r="E264" s="18"/>
      <c r="F264" s="18"/>
      <c r="G264" s="18"/>
      <c r="H264" s="18"/>
      <c r="I264" s="18"/>
      <c r="J264" s="18"/>
      <c r="K264" s="18"/>
      <c r="L264" s="18"/>
      <c r="M264" s="18"/>
      <c r="N264" s="18">
        <v>0</v>
      </c>
      <c r="O264" s="3"/>
      <c r="P264" s="3"/>
      <c r="Q264" s="3"/>
      <c r="R264" s="3"/>
      <c r="S264" s="3"/>
      <c r="T264" s="9"/>
      <c r="U264" s="139"/>
    </row>
    <row r="265" spans="1:21" ht="15" hidden="1">
      <c r="A265" s="23">
        <v>3132</v>
      </c>
      <c r="B265" s="24" t="s">
        <v>39</v>
      </c>
      <c r="C265" s="68">
        <f>D265+L265</f>
        <v>2970</v>
      </c>
      <c r="D265" s="18">
        <v>2970</v>
      </c>
      <c r="E265" s="18"/>
      <c r="F265" s="18"/>
      <c r="G265" s="18"/>
      <c r="H265" s="18"/>
      <c r="I265" s="18"/>
      <c r="J265" s="18"/>
      <c r="K265" s="18"/>
      <c r="L265" s="18"/>
      <c r="M265" s="18"/>
      <c r="N265" s="18">
        <v>0</v>
      </c>
      <c r="O265" s="3"/>
      <c r="P265" s="3"/>
      <c r="Q265" s="3"/>
      <c r="R265" s="3"/>
      <c r="S265" s="3"/>
      <c r="T265" s="9"/>
      <c r="U265" s="139"/>
    </row>
    <row r="266" spans="1:21" ht="15" hidden="1">
      <c r="A266" s="23">
        <v>3133</v>
      </c>
      <c r="B266" s="25" t="s">
        <v>40</v>
      </c>
      <c r="C266" s="68">
        <f>D266+L266</f>
        <v>0</v>
      </c>
      <c r="D266" s="18"/>
      <c r="E266" s="18"/>
      <c r="F266" s="18"/>
      <c r="G266" s="18"/>
      <c r="H266" s="18"/>
      <c r="I266" s="18"/>
      <c r="J266" s="18"/>
      <c r="K266" s="18"/>
      <c r="L266" s="18">
        <v>0</v>
      </c>
      <c r="M266" s="18"/>
      <c r="N266" s="18">
        <v>0</v>
      </c>
      <c r="O266" s="3"/>
      <c r="P266" s="3"/>
      <c r="Q266" s="3"/>
      <c r="R266" s="3"/>
      <c r="S266" s="3"/>
      <c r="T266" s="9"/>
      <c r="U266" s="139"/>
    </row>
    <row r="267" spans="1:21" ht="15" hidden="1">
      <c r="A267" s="26">
        <v>32</v>
      </c>
      <c r="B267" s="27" t="s">
        <v>11</v>
      </c>
      <c r="C267" s="68">
        <f>SUM(C268:C286)</f>
        <v>1615</v>
      </c>
      <c r="D267" s="19">
        <f>D268+D269+D283</f>
        <v>1615</v>
      </c>
      <c r="E267" s="19"/>
      <c r="F267" s="19"/>
      <c r="G267" s="19"/>
      <c r="H267" s="19"/>
      <c r="I267" s="19"/>
      <c r="J267" s="19"/>
      <c r="K267" s="19"/>
      <c r="L267" s="19">
        <f>L269+L282+L283+L268</f>
        <v>0</v>
      </c>
      <c r="M267" s="19"/>
      <c r="N267" s="19"/>
      <c r="O267" s="13"/>
      <c r="P267" s="13"/>
      <c r="Q267" s="13"/>
      <c r="R267" s="13"/>
      <c r="S267" s="13"/>
      <c r="T267" s="9"/>
      <c r="U267" s="139"/>
    </row>
    <row r="268" spans="1:21" ht="15" hidden="1">
      <c r="A268" s="23">
        <v>3211</v>
      </c>
      <c r="B268" s="24" t="s">
        <v>12</v>
      </c>
      <c r="C268" s="68">
        <f>D268+L268</f>
        <v>215</v>
      </c>
      <c r="D268" s="18">
        <v>215</v>
      </c>
      <c r="E268" s="18"/>
      <c r="F268" s="18"/>
      <c r="G268" s="18"/>
      <c r="H268" s="18"/>
      <c r="I268" s="18"/>
      <c r="J268" s="18"/>
      <c r="K268" s="18"/>
      <c r="L268" s="18"/>
      <c r="M268" s="18"/>
      <c r="N268" s="18">
        <v>0</v>
      </c>
      <c r="O268" s="3"/>
      <c r="P268" s="3"/>
      <c r="Q268" s="13"/>
      <c r="R268" s="13"/>
      <c r="S268" s="13"/>
      <c r="T268" s="9"/>
      <c r="U268" s="139"/>
    </row>
    <row r="269" spans="1:21" ht="15" hidden="1">
      <c r="A269" s="23">
        <v>3212</v>
      </c>
      <c r="B269" s="24" t="s">
        <v>13</v>
      </c>
      <c r="C269" s="68">
        <f>D269+L269</f>
        <v>1300</v>
      </c>
      <c r="D269" s="18">
        <v>1300</v>
      </c>
      <c r="E269" s="18"/>
      <c r="F269" s="18"/>
      <c r="G269" s="18"/>
      <c r="H269" s="18"/>
      <c r="I269" s="18"/>
      <c r="J269" s="18"/>
      <c r="K269" s="18"/>
      <c r="L269" s="18"/>
      <c r="M269" s="18"/>
      <c r="N269" s="18">
        <v>0</v>
      </c>
      <c r="O269" s="3"/>
      <c r="P269" s="3"/>
      <c r="Q269" s="3"/>
      <c r="R269" s="3"/>
      <c r="S269" s="3"/>
      <c r="T269" s="9"/>
      <c r="U269" s="139"/>
    </row>
    <row r="270" spans="1:21" ht="15" hidden="1">
      <c r="A270" s="23">
        <v>3213</v>
      </c>
      <c r="B270" s="24" t="s">
        <v>14</v>
      </c>
      <c r="C270" s="68">
        <f>D270+E270+F270+G270+H270+I270+J270+K270+M270+N270</f>
        <v>0</v>
      </c>
      <c r="D270" s="18"/>
      <c r="E270" s="18"/>
      <c r="F270" s="18"/>
      <c r="G270" s="19"/>
      <c r="H270" s="18"/>
      <c r="I270" s="18"/>
      <c r="J270" s="18"/>
      <c r="K270" s="18"/>
      <c r="L270" s="18"/>
      <c r="M270" s="18"/>
      <c r="N270" s="18"/>
      <c r="O270" s="3"/>
      <c r="P270" s="3"/>
      <c r="Q270" s="3"/>
      <c r="R270" s="3"/>
      <c r="S270" s="3"/>
      <c r="T270" s="9"/>
      <c r="U270" s="139"/>
    </row>
    <row r="271" spans="1:21" ht="15" hidden="1">
      <c r="A271" s="23">
        <v>3221</v>
      </c>
      <c r="B271" s="24" t="s">
        <v>15</v>
      </c>
      <c r="C271" s="68">
        <f>D271+E271+F271+G271+H271+I271+J271+K271+M271+N271</f>
        <v>0</v>
      </c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3"/>
      <c r="P271" s="3"/>
      <c r="Q271" s="3"/>
      <c r="R271" s="3"/>
      <c r="S271" s="3"/>
      <c r="T271" s="9"/>
      <c r="U271" s="139"/>
    </row>
    <row r="272" spans="1:21" ht="15" hidden="1">
      <c r="A272" s="23">
        <v>3222</v>
      </c>
      <c r="B272" s="24" t="s">
        <v>42</v>
      </c>
      <c r="C272" s="68">
        <f>F272+G272+H272+J272+L272</f>
        <v>0</v>
      </c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3"/>
      <c r="P272" s="3"/>
      <c r="Q272" s="3"/>
      <c r="R272" s="3"/>
      <c r="S272" s="3"/>
      <c r="T272" s="118"/>
      <c r="U272" s="139"/>
    </row>
    <row r="273" spans="1:21" ht="15" hidden="1">
      <c r="A273" s="23">
        <v>3223</v>
      </c>
      <c r="B273" s="24" t="s">
        <v>16</v>
      </c>
      <c r="C273" s="68">
        <f aca="true" t="shared" si="12" ref="C273:C279">D273+E273+F273+G273+H273+I273+J273+K273+M273+N273</f>
        <v>0</v>
      </c>
      <c r="D273" s="18"/>
      <c r="E273" s="18"/>
      <c r="F273" s="18"/>
      <c r="G273" s="19"/>
      <c r="H273" s="18"/>
      <c r="I273" s="18"/>
      <c r="J273" s="18"/>
      <c r="K273" s="18"/>
      <c r="L273" s="18"/>
      <c r="M273" s="18"/>
      <c r="N273" s="18"/>
      <c r="O273" s="3"/>
      <c r="P273" s="3"/>
      <c r="Q273" s="3"/>
      <c r="R273" s="3"/>
      <c r="S273" s="3"/>
      <c r="T273" s="118"/>
      <c r="U273" s="139"/>
    </row>
    <row r="274" spans="1:21" ht="15" hidden="1">
      <c r="A274" s="23">
        <v>3224</v>
      </c>
      <c r="B274" s="24" t="s">
        <v>17</v>
      </c>
      <c r="C274" s="68">
        <f t="shared" si="12"/>
        <v>0</v>
      </c>
      <c r="D274" s="18"/>
      <c r="E274" s="18"/>
      <c r="F274" s="18"/>
      <c r="G274" s="19"/>
      <c r="H274" s="18"/>
      <c r="I274" s="18"/>
      <c r="J274" s="18"/>
      <c r="K274" s="18"/>
      <c r="L274" s="18"/>
      <c r="M274" s="18"/>
      <c r="N274" s="18"/>
      <c r="O274" s="3"/>
      <c r="P274" s="3"/>
      <c r="Q274" s="3"/>
      <c r="R274" s="3"/>
      <c r="S274" s="3"/>
      <c r="T274" s="118"/>
      <c r="U274" s="139"/>
    </row>
    <row r="275" spans="1:21" ht="15" hidden="1">
      <c r="A275" s="23">
        <v>3225</v>
      </c>
      <c r="B275" s="24" t="s">
        <v>18</v>
      </c>
      <c r="C275" s="68">
        <f t="shared" si="12"/>
        <v>0</v>
      </c>
      <c r="D275" s="18"/>
      <c r="E275" s="18"/>
      <c r="F275" s="18"/>
      <c r="G275" s="19"/>
      <c r="H275" s="18"/>
      <c r="I275" s="18"/>
      <c r="J275" s="18"/>
      <c r="K275" s="18"/>
      <c r="L275" s="18"/>
      <c r="M275" s="18"/>
      <c r="N275" s="18">
        <v>0</v>
      </c>
      <c r="O275" s="3"/>
      <c r="P275" s="3"/>
      <c r="Q275" s="3"/>
      <c r="R275" s="3"/>
      <c r="S275" s="3"/>
      <c r="T275" s="118"/>
      <c r="U275" s="139"/>
    </row>
    <row r="276" spans="1:21" ht="15" hidden="1">
      <c r="A276" s="23">
        <v>3227</v>
      </c>
      <c r="B276" s="24" t="s">
        <v>19</v>
      </c>
      <c r="C276" s="68">
        <f t="shared" si="12"/>
        <v>0</v>
      </c>
      <c r="D276" s="18"/>
      <c r="E276" s="18"/>
      <c r="F276" s="18"/>
      <c r="G276" s="19"/>
      <c r="H276" s="18"/>
      <c r="I276" s="18"/>
      <c r="J276" s="18"/>
      <c r="K276" s="18"/>
      <c r="L276" s="18"/>
      <c r="M276" s="18"/>
      <c r="N276" s="18"/>
      <c r="O276" s="3"/>
      <c r="P276" s="3"/>
      <c r="Q276" s="3"/>
      <c r="R276" s="3"/>
      <c r="S276" s="3"/>
      <c r="T276" s="118"/>
      <c r="U276" s="139"/>
    </row>
    <row r="277" spans="1:21" ht="15" hidden="1">
      <c r="A277" s="23">
        <v>3231</v>
      </c>
      <c r="B277" s="24" t="s">
        <v>20</v>
      </c>
      <c r="C277" s="68">
        <f t="shared" si="12"/>
        <v>0</v>
      </c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3"/>
      <c r="P277" s="3"/>
      <c r="Q277" s="3"/>
      <c r="R277" s="3"/>
      <c r="S277" s="3"/>
      <c r="T277" s="9"/>
      <c r="U277" s="139"/>
    </row>
    <row r="278" spans="1:21" ht="15" hidden="1">
      <c r="A278" s="23">
        <v>3232</v>
      </c>
      <c r="B278" s="24" t="s">
        <v>21</v>
      </c>
      <c r="C278" s="68">
        <f t="shared" si="12"/>
        <v>0</v>
      </c>
      <c r="D278" s="18"/>
      <c r="E278" s="18"/>
      <c r="F278" s="18"/>
      <c r="G278" s="19"/>
      <c r="H278" s="18"/>
      <c r="I278" s="18"/>
      <c r="J278" s="18"/>
      <c r="K278" s="18"/>
      <c r="L278" s="18"/>
      <c r="M278" s="18"/>
      <c r="N278" s="18">
        <v>0</v>
      </c>
      <c r="O278" s="3"/>
      <c r="P278" s="3"/>
      <c r="Q278" s="3"/>
      <c r="R278" s="3"/>
      <c r="S278" s="3"/>
      <c r="T278" s="9"/>
      <c r="U278" s="139"/>
    </row>
    <row r="279" spans="1:21" ht="15" hidden="1">
      <c r="A279" s="23">
        <v>3233</v>
      </c>
      <c r="B279" s="24" t="s">
        <v>22</v>
      </c>
      <c r="C279" s="68">
        <f t="shared" si="12"/>
        <v>0</v>
      </c>
      <c r="D279" s="18"/>
      <c r="E279" s="18"/>
      <c r="F279" s="18"/>
      <c r="G279" s="19"/>
      <c r="H279" s="18"/>
      <c r="I279" s="18"/>
      <c r="J279" s="18"/>
      <c r="K279" s="18"/>
      <c r="L279" s="18"/>
      <c r="M279" s="18"/>
      <c r="N279" s="18"/>
      <c r="O279" s="3"/>
      <c r="P279" s="3"/>
      <c r="Q279" s="3"/>
      <c r="R279" s="3"/>
      <c r="S279" s="3"/>
      <c r="T279" s="9"/>
      <c r="U279" s="139"/>
    </row>
    <row r="280" spans="1:21" ht="15" hidden="1">
      <c r="A280" s="23">
        <v>3234</v>
      </c>
      <c r="B280" s="24" t="s">
        <v>23</v>
      </c>
      <c r="C280" s="68">
        <f>D280+E280+F280+G280+H280+I280+J280+K280+M280+N280</f>
        <v>0</v>
      </c>
      <c r="D280" s="18"/>
      <c r="E280" s="18"/>
      <c r="F280" s="18"/>
      <c r="G280" s="19"/>
      <c r="H280" s="18"/>
      <c r="I280" s="18"/>
      <c r="J280" s="18"/>
      <c r="K280" s="18"/>
      <c r="L280" s="18"/>
      <c r="M280" s="18"/>
      <c r="N280" s="18"/>
      <c r="O280" s="3"/>
      <c r="P280" s="3"/>
      <c r="Q280" s="3"/>
      <c r="R280" s="3"/>
      <c r="S280" s="3"/>
      <c r="T280" s="9"/>
      <c r="U280" s="139"/>
    </row>
    <row r="281" spans="1:21" ht="15" hidden="1">
      <c r="A281" s="23">
        <v>3235</v>
      </c>
      <c r="B281" s="24" t="s">
        <v>24</v>
      </c>
      <c r="C281" s="68">
        <f>D281+E281+F281+G281+H281+I281+J281+K281+M281+N281</f>
        <v>0</v>
      </c>
      <c r="D281" s="18"/>
      <c r="E281" s="18"/>
      <c r="F281" s="18"/>
      <c r="G281" s="19"/>
      <c r="H281" s="18"/>
      <c r="I281" s="18"/>
      <c r="J281" s="18"/>
      <c r="K281" s="18"/>
      <c r="L281" s="18"/>
      <c r="M281" s="18"/>
      <c r="N281" s="18"/>
      <c r="O281" s="3"/>
      <c r="P281" s="3"/>
      <c r="Q281" s="3"/>
      <c r="R281" s="3"/>
      <c r="S281" s="3"/>
      <c r="T281" s="9"/>
      <c r="U281" s="139"/>
    </row>
    <row r="282" spans="1:21" ht="15" hidden="1">
      <c r="A282" s="23">
        <v>3236</v>
      </c>
      <c r="B282" s="24" t="s">
        <v>25</v>
      </c>
      <c r="C282" s="68">
        <v>0</v>
      </c>
      <c r="D282" s="18"/>
      <c r="E282" s="18"/>
      <c r="F282" s="18"/>
      <c r="G282" s="19"/>
      <c r="H282" s="18"/>
      <c r="I282" s="18"/>
      <c r="J282" s="18"/>
      <c r="K282" s="18"/>
      <c r="L282" s="18">
        <v>0</v>
      </c>
      <c r="M282" s="18"/>
      <c r="N282" s="18"/>
      <c r="O282" s="3"/>
      <c r="P282" s="3"/>
      <c r="Q282" s="3"/>
      <c r="R282" s="3"/>
      <c r="S282" s="3"/>
      <c r="T282" s="9"/>
      <c r="U282" s="139"/>
    </row>
    <row r="283" spans="1:21" ht="15" hidden="1">
      <c r="A283" s="23">
        <v>3237</v>
      </c>
      <c r="B283" s="24" t="s">
        <v>26</v>
      </c>
      <c r="C283" s="68">
        <f>D283+L283</f>
        <v>100</v>
      </c>
      <c r="D283" s="18">
        <v>100</v>
      </c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3"/>
      <c r="P283" s="3"/>
      <c r="Q283" s="3"/>
      <c r="R283" s="3"/>
      <c r="S283" s="3"/>
      <c r="T283" s="9"/>
      <c r="U283" s="139"/>
    </row>
    <row r="284" spans="1:21" ht="15" hidden="1">
      <c r="A284" s="23">
        <v>3238</v>
      </c>
      <c r="B284" s="24" t="s">
        <v>27</v>
      </c>
      <c r="C284" s="68">
        <f>D284+E284+F284+G284+H284+I284+J284+K284+M284+N284</f>
        <v>0</v>
      </c>
      <c r="D284" s="18"/>
      <c r="E284" s="18"/>
      <c r="F284" s="18"/>
      <c r="G284" s="19"/>
      <c r="H284" s="18"/>
      <c r="I284" s="18"/>
      <c r="J284" s="18"/>
      <c r="K284" s="18"/>
      <c r="L284" s="18"/>
      <c r="M284" s="18"/>
      <c r="N284" s="18"/>
      <c r="O284" s="3"/>
      <c r="P284" s="3"/>
      <c r="Q284" s="3"/>
      <c r="R284" s="3"/>
      <c r="S284" s="3"/>
      <c r="T284" s="9"/>
      <c r="U284" s="45"/>
    </row>
    <row r="285" spans="1:21" ht="15" hidden="1">
      <c r="A285" s="23">
        <v>3239</v>
      </c>
      <c r="B285" s="24" t="s">
        <v>28</v>
      </c>
      <c r="C285" s="68">
        <f>D285+E285+F285+G285+H285+I285+J285+K285+M285+N285</f>
        <v>0</v>
      </c>
      <c r="D285" s="18"/>
      <c r="E285" s="18"/>
      <c r="F285" s="18"/>
      <c r="G285" s="19"/>
      <c r="H285" s="18"/>
      <c r="I285" s="18"/>
      <c r="J285" s="18"/>
      <c r="K285" s="18"/>
      <c r="L285" s="18">
        <v>0</v>
      </c>
      <c r="M285" s="18"/>
      <c r="N285" s="18">
        <v>0</v>
      </c>
      <c r="O285" s="3"/>
      <c r="P285" s="3"/>
      <c r="Q285" s="3"/>
      <c r="R285" s="3"/>
      <c r="S285" s="3"/>
      <c r="T285" s="9"/>
      <c r="U285" s="45"/>
    </row>
    <row r="286" spans="1:21" ht="15" hidden="1">
      <c r="A286" s="23">
        <v>3241</v>
      </c>
      <c r="B286" s="24" t="s">
        <v>49</v>
      </c>
      <c r="C286" s="68">
        <f>D286+E286+F286+G286+H286+I286+J286+K286+M286+N286</f>
        <v>0</v>
      </c>
      <c r="D286" s="18">
        <v>0</v>
      </c>
      <c r="E286" s="18"/>
      <c r="F286" s="18"/>
      <c r="G286" s="19"/>
      <c r="H286" s="18"/>
      <c r="I286" s="18"/>
      <c r="J286" s="18"/>
      <c r="K286" s="18"/>
      <c r="L286" s="18"/>
      <c r="M286" s="18"/>
      <c r="N286" s="18"/>
      <c r="O286" s="3"/>
      <c r="P286" s="3"/>
      <c r="Q286" s="3"/>
      <c r="R286" s="3"/>
      <c r="S286" s="3"/>
      <c r="T286" s="9"/>
      <c r="U286" s="45"/>
    </row>
    <row r="287" spans="1:21" ht="15" hidden="1">
      <c r="A287" s="28"/>
      <c r="B287" s="29" t="s">
        <v>4</v>
      </c>
      <c r="C287" s="20">
        <f>C262+C267</f>
        <v>25745</v>
      </c>
      <c r="D287" s="20">
        <f>D262+D267</f>
        <v>25745</v>
      </c>
      <c r="E287" s="20">
        <f>E284</f>
        <v>0</v>
      </c>
      <c r="F287" s="20">
        <v>0</v>
      </c>
      <c r="G287" s="20">
        <f>G284</f>
        <v>0</v>
      </c>
      <c r="H287" s="20">
        <f>H284</f>
        <v>0</v>
      </c>
      <c r="I287" s="20">
        <f>I262+I267</f>
        <v>0</v>
      </c>
      <c r="J287" s="20">
        <f>J284</f>
        <v>0</v>
      </c>
      <c r="K287" s="20">
        <f>K284</f>
        <v>0</v>
      </c>
      <c r="L287" s="20">
        <f>L262+L267</f>
        <v>0</v>
      </c>
      <c r="M287" s="20">
        <v>0</v>
      </c>
      <c r="N287" s="20">
        <v>0</v>
      </c>
      <c r="O287" s="116" t="e">
        <f>O259+O281+#REF!+O284</f>
        <v>#REF!</v>
      </c>
      <c r="P287" s="56"/>
      <c r="Q287" s="57">
        <v>0</v>
      </c>
      <c r="R287" s="57"/>
      <c r="S287" s="57"/>
      <c r="T287" s="57"/>
      <c r="U287" s="45"/>
    </row>
    <row r="288" spans="1:21" ht="14.25" hidden="1">
      <c r="A288" s="14"/>
      <c r="B288" s="15"/>
      <c r="C288" s="3"/>
      <c r="D288" s="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45"/>
    </row>
    <row r="289" spans="1:21" ht="15">
      <c r="A289" s="84" t="s">
        <v>145</v>
      </c>
      <c r="B289" s="85"/>
      <c r="C289" s="85"/>
      <c r="D289" s="44"/>
      <c r="E289" s="16"/>
      <c r="F289" s="16"/>
      <c r="G289" s="16"/>
      <c r="H289" s="16"/>
      <c r="I289" s="3"/>
      <c r="J289" s="16"/>
      <c r="K289" s="16"/>
      <c r="L289" s="16"/>
      <c r="M289" s="16"/>
      <c r="N289" s="10"/>
      <c r="O289" s="10"/>
      <c r="P289" s="10"/>
      <c r="Q289" s="10"/>
      <c r="R289" s="10"/>
      <c r="S289" s="10"/>
      <c r="T289" s="3"/>
      <c r="U289" s="45"/>
    </row>
    <row r="290" spans="1:21" ht="15">
      <c r="A290" s="84" t="s">
        <v>147</v>
      </c>
      <c r="B290" s="85"/>
      <c r="C290" s="85"/>
      <c r="D290" s="44"/>
      <c r="E290" s="16"/>
      <c r="F290" s="16"/>
      <c r="G290" s="16"/>
      <c r="H290" s="16"/>
      <c r="I290" s="3"/>
      <c r="J290" s="16"/>
      <c r="K290" s="16"/>
      <c r="L290" s="16"/>
      <c r="M290" s="16"/>
      <c r="N290" s="88"/>
      <c r="O290" s="10"/>
      <c r="P290" s="10"/>
      <c r="Q290" s="10"/>
      <c r="R290" s="10"/>
      <c r="S290" s="10"/>
      <c r="T290" s="10"/>
      <c r="U290" s="45"/>
    </row>
    <row r="291" spans="1:21" ht="15">
      <c r="A291" s="84"/>
      <c r="B291" s="85"/>
      <c r="C291" s="85"/>
      <c r="D291" s="44"/>
      <c r="E291" s="16"/>
      <c r="F291" s="16"/>
      <c r="G291" s="16"/>
      <c r="H291" s="16"/>
      <c r="I291" s="3"/>
      <c r="J291" s="16"/>
      <c r="K291" s="16"/>
      <c r="L291" s="16"/>
      <c r="M291" s="16"/>
      <c r="N291" s="12"/>
      <c r="O291" s="69"/>
      <c r="P291" s="69"/>
      <c r="Q291" s="69"/>
      <c r="R291" s="69"/>
      <c r="S291" s="10"/>
      <c r="T291" s="10"/>
      <c r="U291" s="45"/>
    </row>
    <row r="292" spans="1:21" ht="60">
      <c r="A292" s="30" t="s">
        <v>8</v>
      </c>
      <c r="B292" s="30" t="s">
        <v>3</v>
      </c>
      <c r="C292" s="17" t="s">
        <v>164</v>
      </c>
      <c r="D292" s="17" t="s">
        <v>113</v>
      </c>
      <c r="E292" s="17" t="s">
        <v>0</v>
      </c>
      <c r="F292" s="17" t="s">
        <v>56</v>
      </c>
      <c r="G292" s="17" t="s">
        <v>52</v>
      </c>
      <c r="H292" s="17" t="s">
        <v>51</v>
      </c>
      <c r="I292" s="17" t="s">
        <v>46</v>
      </c>
      <c r="J292" s="17" t="s">
        <v>60</v>
      </c>
      <c r="K292" s="17" t="s">
        <v>105</v>
      </c>
      <c r="L292" s="17" t="s">
        <v>111</v>
      </c>
      <c r="M292" s="17" t="s">
        <v>53</v>
      </c>
      <c r="N292" s="54" t="s">
        <v>59</v>
      </c>
      <c r="O292" s="69"/>
      <c r="P292" s="69"/>
      <c r="Q292" s="83" t="s">
        <v>78</v>
      </c>
      <c r="R292" s="80" t="s">
        <v>129</v>
      </c>
      <c r="S292" s="109" t="s">
        <v>140</v>
      </c>
      <c r="T292" s="109" t="s">
        <v>169</v>
      </c>
      <c r="U292" s="45"/>
    </row>
    <row r="293" spans="1:21" ht="15">
      <c r="A293" s="50">
        <v>31</v>
      </c>
      <c r="B293" s="50" t="s">
        <v>36</v>
      </c>
      <c r="C293" s="68">
        <f>SUM(C294:C299)</f>
        <v>1382000</v>
      </c>
      <c r="D293" s="68"/>
      <c r="E293" s="68"/>
      <c r="F293" s="68"/>
      <c r="G293" s="68"/>
      <c r="H293" s="68"/>
      <c r="I293" s="68">
        <f>I294+I295+I296+I297+I298+I299</f>
        <v>1382000</v>
      </c>
      <c r="J293" s="68"/>
      <c r="K293" s="68"/>
      <c r="L293" s="68"/>
      <c r="M293" s="68"/>
      <c r="N293" s="3"/>
      <c r="O293" s="3"/>
      <c r="P293" s="68"/>
      <c r="Q293" s="68"/>
      <c r="R293" s="3"/>
      <c r="S293" s="13">
        <f>C293</f>
        <v>1382000</v>
      </c>
      <c r="T293" s="13">
        <f>S293</f>
        <v>1382000</v>
      </c>
      <c r="U293" s="45"/>
    </row>
    <row r="294" spans="1:21" ht="15" hidden="1">
      <c r="A294" s="23">
        <v>3111</v>
      </c>
      <c r="B294" s="24" t="s">
        <v>37</v>
      </c>
      <c r="C294" s="68">
        <f aca="true" t="shared" si="13" ref="C294:C299">I294</f>
        <v>1070000</v>
      </c>
      <c r="D294" s="18"/>
      <c r="E294" s="18"/>
      <c r="F294" s="18"/>
      <c r="G294" s="18"/>
      <c r="H294" s="18"/>
      <c r="I294" s="18">
        <v>1070000</v>
      </c>
      <c r="J294" s="18"/>
      <c r="K294" s="18"/>
      <c r="L294" s="18"/>
      <c r="M294" s="18"/>
      <c r="N294" s="3"/>
      <c r="O294" s="3"/>
      <c r="P294" s="3"/>
      <c r="Q294" s="3"/>
      <c r="R294" s="3"/>
      <c r="S294" s="3"/>
      <c r="T294" s="3"/>
      <c r="U294" s="45"/>
    </row>
    <row r="295" spans="1:21" ht="15" hidden="1">
      <c r="A295" s="23">
        <v>3113</v>
      </c>
      <c r="B295" s="24" t="s">
        <v>121</v>
      </c>
      <c r="C295" s="68">
        <f t="shared" si="13"/>
        <v>50000</v>
      </c>
      <c r="D295" s="18"/>
      <c r="E295" s="18"/>
      <c r="F295" s="18"/>
      <c r="G295" s="18"/>
      <c r="H295" s="18"/>
      <c r="I295" s="18">
        <v>50000</v>
      </c>
      <c r="J295" s="18"/>
      <c r="K295" s="18"/>
      <c r="L295" s="18"/>
      <c r="M295" s="18"/>
      <c r="N295" s="3"/>
      <c r="O295" s="3"/>
      <c r="P295" s="3"/>
      <c r="Q295" s="3"/>
      <c r="R295" s="3"/>
      <c r="S295" s="3"/>
      <c r="T295" s="3"/>
      <c r="U295" s="45"/>
    </row>
    <row r="296" spans="1:21" ht="15" hidden="1">
      <c r="A296" s="23">
        <v>3114</v>
      </c>
      <c r="B296" s="24" t="s">
        <v>122</v>
      </c>
      <c r="C296" s="68">
        <f t="shared" si="13"/>
        <v>12000</v>
      </c>
      <c r="D296" s="18"/>
      <c r="E296" s="18"/>
      <c r="F296" s="18"/>
      <c r="G296" s="18"/>
      <c r="H296" s="18"/>
      <c r="I296" s="18">
        <v>12000</v>
      </c>
      <c r="J296" s="18"/>
      <c r="K296" s="18"/>
      <c r="L296" s="18"/>
      <c r="M296" s="18"/>
      <c r="N296" s="3"/>
      <c r="O296" s="3"/>
      <c r="P296" s="3"/>
      <c r="Q296" s="3"/>
      <c r="R296" s="3"/>
      <c r="S296" s="3"/>
      <c r="T296" s="3"/>
      <c r="U296" s="45"/>
    </row>
    <row r="297" spans="1:21" ht="15" hidden="1">
      <c r="A297" s="23">
        <v>3121</v>
      </c>
      <c r="B297" s="25" t="s">
        <v>38</v>
      </c>
      <c r="C297" s="68">
        <f t="shared" si="13"/>
        <v>65000</v>
      </c>
      <c r="D297" s="18"/>
      <c r="E297" s="18"/>
      <c r="F297" s="18"/>
      <c r="G297" s="18"/>
      <c r="H297" s="18"/>
      <c r="I297" s="18">
        <v>65000</v>
      </c>
      <c r="J297" s="18"/>
      <c r="K297" s="18"/>
      <c r="L297" s="18"/>
      <c r="M297" s="18"/>
      <c r="N297" s="3"/>
      <c r="O297" s="3"/>
      <c r="P297" s="3"/>
      <c r="Q297" s="3"/>
      <c r="R297" s="13"/>
      <c r="S297" s="13"/>
      <c r="T297" s="13"/>
      <c r="U297" s="45"/>
    </row>
    <row r="298" spans="1:21" ht="15" hidden="1">
      <c r="A298" s="23">
        <v>3132</v>
      </c>
      <c r="B298" s="24" t="s">
        <v>39</v>
      </c>
      <c r="C298" s="68">
        <f t="shared" si="13"/>
        <v>185000</v>
      </c>
      <c r="D298" s="18"/>
      <c r="E298" s="18"/>
      <c r="F298" s="18"/>
      <c r="G298" s="18"/>
      <c r="H298" s="18"/>
      <c r="I298" s="18">
        <v>185000</v>
      </c>
      <c r="J298" s="18"/>
      <c r="K298" s="18"/>
      <c r="L298" s="18"/>
      <c r="M298" s="18"/>
      <c r="N298" s="3"/>
      <c r="O298" s="3"/>
      <c r="P298" s="3"/>
      <c r="Q298" s="3"/>
      <c r="R298" s="13"/>
      <c r="S298" s="13"/>
      <c r="T298" s="3"/>
      <c r="U298" s="45"/>
    </row>
    <row r="299" spans="1:21" ht="15" hidden="1">
      <c r="A299" s="23">
        <v>3133</v>
      </c>
      <c r="B299" s="25" t="s">
        <v>40</v>
      </c>
      <c r="C299" s="68">
        <f t="shared" si="13"/>
        <v>0</v>
      </c>
      <c r="D299" s="18"/>
      <c r="E299" s="18"/>
      <c r="F299" s="18"/>
      <c r="G299" s="18"/>
      <c r="H299" s="18"/>
      <c r="I299" s="18">
        <v>0</v>
      </c>
      <c r="J299" s="18"/>
      <c r="K299" s="18"/>
      <c r="L299" s="18"/>
      <c r="M299" s="18"/>
      <c r="N299" s="3"/>
      <c r="O299" s="3"/>
      <c r="P299" s="3"/>
      <c r="Q299" s="3"/>
      <c r="R299" s="3"/>
      <c r="S299" s="3"/>
      <c r="T299" s="3"/>
      <c r="U299" s="45"/>
    </row>
    <row r="300" spans="1:21" ht="15">
      <c r="A300" s="26">
        <v>32</v>
      </c>
      <c r="B300" s="27" t="s">
        <v>11</v>
      </c>
      <c r="C300" s="68">
        <f>I300</f>
        <v>28200</v>
      </c>
      <c r="D300" s="19"/>
      <c r="E300" s="19"/>
      <c r="F300" s="19"/>
      <c r="G300" s="19"/>
      <c r="H300" s="19"/>
      <c r="I300" s="19">
        <f>I302+I303</f>
        <v>28200</v>
      </c>
      <c r="J300" s="19"/>
      <c r="K300" s="19"/>
      <c r="L300" s="19"/>
      <c r="M300" s="19"/>
      <c r="N300" s="3"/>
      <c r="O300" s="3"/>
      <c r="P300" s="3"/>
      <c r="Q300" s="3"/>
      <c r="R300" s="3"/>
      <c r="S300" s="13">
        <f>C300</f>
        <v>28200</v>
      </c>
      <c r="T300" s="13">
        <f>S300</f>
        <v>28200</v>
      </c>
      <c r="U300" s="45"/>
    </row>
    <row r="301" spans="1:21" ht="15" hidden="1">
      <c r="A301" s="23">
        <v>3211</v>
      </c>
      <c r="B301" s="24" t="s">
        <v>12</v>
      </c>
      <c r="C301" s="68">
        <f>I301</f>
        <v>0</v>
      </c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3"/>
      <c r="O301" s="3"/>
      <c r="P301" s="3"/>
      <c r="Q301" s="3"/>
      <c r="R301" s="3"/>
      <c r="S301" s="3"/>
      <c r="T301" s="3"/>
      <c r="U301" s="45"/>
    </row>
    <row r="302" spans="1:21" ht="15" hidden="1">
      <c r="A302" s="23">
        <v>3212</v>
      </c>
      <c r="B302" s="24" t="s">
        <v>13</v>
      </c>
      <c r="C302" s="68">
        <f>I302</f>
        <v>24000</v>
      </c>
      <c r="D302" s="18"/>
      <c r="E302" s="18"/>
      <c r="F302" s="18"/>
      <c r="G302" s="18"/>
      <c r="H302" s="18"/>
      <c r="I302" s="18">
        <v>24000</v>
      </c>
      <c r="J302" s="18"/>
      <c r="K302" s="18"/>
      <c r="L302" s="18"/>
      <c r="M302" s="18"/>
      <c r="N302" s="3"/>
      <c r="O302" s="3"/>
      <c r="P302" s="3"/>
      <c r="Q302" s="3"/>
      <c r="R302" s="3"/>
      <c r="S302" s="3"/>
      <c r="T302" s="3"/>
      <c r="U302" s="45"/>
    </row>
    <row r="303" spans="1:21" ht="15" hidden="1">
      <c r="A303" s="23">
        <v>3295</v>
      </c>
      <c r="B303" s="24" t="s">
        <v>123</v>
      </c>
      <c r="C303" s="68">
        <f>I303</f>
        <v>4200</v>
      </c>
      <c r="D303" s="18"/>
      <c r="E303" s="18"/>
      <c r="F303" s="18"/>
      <c r="G303" s="18"/>
      <c r="H303" s="18"/>
      <c r="I303" s="18">
        <v>4200</v>
      </c>
      <c r="J303" s="18"/>
      <c r="K303" s="18"/>
      <c r="L303" s="18"/>
      <c r="M303" s="18"/>
      <c r="N303" s="3"/>
      <c r="O303" s="3"/>
      <c r="P303" s="3"/>
      <c r="Q303" s="3"/>
      <c r="R303" s="10"/>
      <c r="S303" s="10"/>
      <c r="T303" s="9"/>
      <c r="U303" s="45"/>
    </row>
    <row r="304" spans="1:21" ht="15" hidden="1">
      <c r="A304" s="23">
        <v>3299</v>
      </c>
      <c r="B304" s="24" t="s">
        <v>33</v>
      </c>
      <c r="C304" s="68">
        <f>I304</f>
        <v>0</v>
      </c>
      <c r="D304" s="19"/>
      <c r="E304" s="19"/>
      <c r="F304" s="18"/>
      <c r="G304" s="19"/>
      <c r="H304" s="19"/>
      <c r="I304" s="19"/>
      <c r="J304" s="19"/>
      <c r="K304" s="19"/>
      <c r="L304" s="19"/>
      <c r="M304" s="19"/>
      <c r="N304" s="3"/>
      <c r="O304" s="3"/>
      <c r="P304" s="3"/>
      <c r="Q304" s="3"/>
      <c r="R304" s="3"/>
      <c r="S304" s="3"/>
      <c r="T304" s="3"/>
      <c r="U304" s="45"/>
    </row>
    <row r="305" spans="1:21" ht="15">
      <c r="A305" s="28"/>
      <c r="B305" s="29" t="s">
        <v>4</v>
      </c>
      <c r="C305" s="20">
        <f>C293+C300</f>
        <v>1410200</v>
      </c>
      <c r="D305" s="20"/>
      <c r="E305" s="20"/>
      <c r="F305" s="20"/>
      <c r="G305" s="20"/>
      <c r="H305" s="20"/>
      <c r="I305" s="20">
        <f>I293+I300</f>
        <v>1410200</v>
      </c>
      <c r="J305" s="20"/>
      <c r="K305" s="20"/>
      <c r="L305" s="20"/>
      <c r="M305" s="20"/>
      <c r="N305" s="31"/>
      <c r="O305" s="31"/>
      <c r="P305" s="57"/>
      <c r="Q305" s="57"/>
      <c r="R305" s="80"/>
      <c r="S305" s="109">
        <f>S293+S300</f>
        <v>1410200</v>
      </c>
      <c r="T305" s="196">
        <f>T293+T300</f>
        <v>1410200</v>
      </c>
      <c r="U305" s="45"/>
    </row>
    <row r="306" spans="20:21" ht="14.25">
      <c r="T306" s="45"/>
      <c r="U306" s="45"/>
    </row>
    <row r="307" spans="2:21" ht="14.25">
      <c r="B307" s="15"/>
      <c r="C307" s="3"/>
      <c r="D307" s="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10"/>
      <c r="U307" s="45"/>
    </row>
    <row r="308" spans="1:21" ht="15">
      <c r="A308" s="158"/>
      <c r="B308" s="22" t="s">
        <v>5</v>
      </c>
      <c r="C308" s="20">
        <f>C85+C140+C198+C214+C248+C305</f>
        <v>2159738.2</v>
      </c>
      <c r="D308" s="20">
        <f>D198+D140+D85+D214+D248+K140</f>
        <v>239650</v>
      </c>
      <c r="E308" s="20">
        <f>E198+E140+E85+E214</f>
        <v>3000</v>
      </c>
      <c r="F308" s="20">
        <f>F198+F140+F85+F214</f>
        <v>97800</v>
      </c>
      <c r="G308" s="20">
        <f>G198+G140+G85+G214</f>
        <v>4100</v>
      </c>
      <c r="H308" s="20">
        <f>H198+H140+H85+H214</f>
        <v>9700</v>
      </c>
      <c r="I308" s="20">
        <f>I198+I214+I248+I305+I140</f>
        <v>1594700</v>
      </c>
      <c r="J308" s="20">
        <f>J198</f>
        <v>39800</v>
      </c>
      <c r="K308" s="20">
        <f>I85</f>
        <v>81626</v>
      </c>
      <c r="L308" s="20">
        <f>L248</f>
        <v>36350</v>
      </c>
      <c r="M308" s="20">
        <f>K198</f>
        <v>4300</v>
      </c>
      <c r="N308" s="20">
        <f>L198</f>
        <v>2200</v>
      </c>
      <c r="O308" s="31" t="e">
        <f>#REF!+O199+K158+K142</f>
        <v>#REF!</v>
      </c>
      <c r="P308" s="31"/>
      <c r="Q308" s="57">
        <f>J85</f>
        <v>41512.2</v>
      </c>
      <c r="R308" s="135">
        <f>Q198</f>
        <v>5000</v>
      </c>
      <c r="S308" s="57">
        <f>S305+R248+Q214+M198+L140+L85</f>
        <v>2154738.2</v>
      </c>
      <c r="T308" s="57">
        <f>T305+S248+R214+N198+M140+M85</f>
        <v>2154738.2</v>
      </c>
      <c r="U308" s="139"/>
    </row>
    <row r="309" spans="3:21" ht="14.25">
      <c r="C309" s="160"/>
      <c r="D309" s="17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45"/>
      <c r="U309" s="45"/>
    </row>
    <row r="310" spans="13:21" ht="14.25">
      <c r="M310" s="3"/>
      <c r="N310" s="3"/>
      <c r="T310" s="45"/>
      <c r="U310" s="45"/>
    </row>
    <row r="311" spans="13:17" ht="15">
      <c r="M311" s="60" t="s">
        <v>107</v>
      </c>
      <c r="N311" s="60"/>
      <c r="O311" s="67"/>
      <c r="P311" s="67"/>
      <c r="Q311" s="67"/>
    </row>
    <row r="312" spans="13:17" ht="15">
      <c r="M312" s="60" t="s">
        <v>108</v>
      </c>
      <c r="N312" s="60"/>
      <c r="O312" s="67"/>
      <c r="P312" s="67"/>
      <c r="Q312" s="67"/>
    </row>
    <row r="313" spans="13:14" ht="14.25">
      <c r="M313" s="3"/>
      <c r="N313" s="3"/>
    </row>
    <row r="314" ht="14.25">
      <c r="M314" s="3" t="s">
        <v>109</v>
      </c>
    </row>
    <row r="315" ht="11.25" customHeight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</sheetData>
  <sheetProtection/>
  <mergeCells count="17">
    <mergeCell ref="A24:C24"/>
    <mergeCell ref="A25:C25"/>
    <mergeCell ref="A28:C28"/>
    <mergeCell ref="A34:C34"/>
    <mergeCell ref="A35:C35"/>
    <mergeCell ref="A15:C15"/>
    <mergeCell ref="A16:C16"/>
    <mergeCell ref="A17:C17"/>
    <mergeCell ref="A19:C19"/>
    <mergeCell ref="A20:C20"/>
    <mergeCell ref="A23:C23"/>
    <mergeCell ref="A1:K1"/>
    <mergeCell ref="A10:C10"/>
    <mergeCell ref="A11:C11"/>
    <mergeCell ref="A12:C12"/>
    <mergeCell ref="A13:C13"/>
    <mergeCell ref="A14:C14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57" r:id="rId1"/>
  <rowBreaks count="2" manualBreakCount="2">
    <brk id="49" max="255" man="1"/>
    <brk id="2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G60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9.00390625" style="0" customWidth="1"/>
    <col min="2" max="2" width="9.8515625" style="0" customWidth="1"/>
    <col min="4" max="4" width="10.57421875" style="0" customWidth="1"/>
    <col min="5" max="5" width="9.140625" style="0" bestFit="1" customWidth="1"/>
    <col min="6" max="6" width="10.8515625" style="0" customWidth="1"/>
    <col min="7" max="7" width="15.28125" style="0" customWidth="1"/>
  </cols>
  <sheetData>
    <row r="3" spans="1:7" ht="30" customHeight="1">
      <c r="A3" s="255" t="s">
        <v>170</v>
      </c>
      <c r="B3" s="255"/>
      <c r="C3" s="255"/>
      <c r="D3" s="255"/>
      <c r="E3" s="255"/>
      <c r="F3" s="255"/>
      <c r="G3" s="255"/>
    </row>
    <row r="4" spans="1:7" ht="0.75" customHeight="1">
      <c r="A4" s="75"/>
      <c r="B4" s="35"/>
      <c r="C4" s="35"/>
      <c r="D4" s="35"/>
      <c r="E4" s="35"/>
      <c r="F4" s="35"/>
      <c r="G4" s="35"/>
    </row>
    <row r="5" spans="1:7" ht="25.5">
      <c r="A5" s="215" t="s">
        <v>95</v>
      </c>
      <c r="B5" s="256" t="s">
        <v>171</v>
      </c>
      <c r="C5" s="256"/>
      <c r="D5" s="256"/>
      <c r="E5" s="256"/>
      <c r="F5" s="256"/>
      <c r="G5" s="256"/>
    </row>
    <row r="6" spans="1:7" ht="76.5">
      <c r="A6" s="216" t="s">
        <v>96</v>
      </c>
      <c r="B6" s="217" t="s">
        <v>97</v>
      </c>
      <c r="C6" s="217" t="s">
        <v>0</v>
      </c>
      <c r="D6" s="217" t="s">
        <v>98</v>
      </c>
      <c r="E6" s="217" t="s">
        <v>99</v>
      </c>
      <c r="F6" s="217" t="s">
        <v>100</v>
      </c>
      <c r="G6" s="217" t="s">
        <v>101</v>
      </c>
    </row>
    <row r="7" spans="1:7" ht="12.75">
      <c r="A7" s="218">
        <v>63231</v>
      </c>
      <c r="B7" s="219"/>
      <c r="C7" s="219"/>
      <c r="D7" s="219"/>
      <c r="E7" s="220"/>
      <c r="F7" s="220"/>
      <c r="G7" s="219"/>
    </row>
    <row r="8" spans="1:7" ht="12.75">
      <c r="A8" s="218" t="s">
        <v>106</v>
      </c>
      <c r="B8" s="219"/>
      <c r="C8" s="219"/>
      <c r="D8" s="221"/>
      <c r="E8" s="219"/>
      <c r="F8" s="220"/>
      <c r="G8" s="219"/>
    </row>
    <row r="9" spans="1:7" ht="12.75">
      <c r="A9" s="218">
        <v>63612</v>
      </c>
      <c r="B9" s="219"/>
      <c r="C9" s="219"/>
      <c r="D9" s="219"/>
      <c r="E9" s="222">
        <v>1572700</v>
      </c>
      <c r="F9" s="220"/>
      <c r="G9" s="219"/>
    </row>
    <row r="10" spans="1:7" ht="12.75">
      <c r="A10" s="223">
        <v>63613</v>
      </c>
      <c r="B10" s="221"/>
      <c r="C10" s="224"/>
      <c r="D10" s="225"/>
      <c r="E10" s="222">
        <v>53600</v>
      </c>
      <c r="F10" s="226"/>
      <c r="G10" s="221"/>
    </row>
    <row r="11" spans="1:7" ht="12.75">
      <c r="A11" s="223">
        <v>63622</v>
      </c>
      <c r="B11" s="221"/>
      <c r="C11" s="224"/>
      <c r="D11" s="225"/>
      <c r="E11" s="222">
        <v>22000</v>
      </c>
      <c r="F11" s="226"/>
      <c r="G11" s="221"/>
    </row>
    <row r="12" spans="1:7" s="35" customFormat="1" ht="12.75">
      <c r="A12" s="223">
        <v>65264</v>
      </c>
      <c r="B12" s="224"/>
      <c r="C12" s="224"/>
      <c r="D12" s="213">
        <v>97800</v>
      </c>
      <c r="E12" s="224"/>
      <c r="F12" s="224"/>
      <c r="G12" s="224"/>
    </row>
    <row r="13" spans="1:7" ht="12.75">
      <c r="A13" s="223">
        <v>65267</v>
      </c>
      <c r="B13" s="224"/>
      <c r="C13" s="224"/>
      <c r="D13" s="224"/>
      <c r="E13" s="224"/>
      <c r="F13" s="224"/>
      <c r="G13" s="213">
        <v>4300</v>
      </c>
    </row>
    <row r="14" spans="1:7" ht="12.75">
      <c r="A14" s="223">
        <v>65269</v>
      </c>
      <c r="B14" s="224"/>
      <c r="C14" s="224"/>
      <c r="D14" s="224"/>
      <c r="E14" s="224"/>
      <c r="F14" s="224"/>
      <c r="G14" s="224"/>
    </row>
    <row r="15" spans="1:7" s="35" customFormat="1" ht="12.75">
      <c r="A15" s="223">
        <v>66151</v>
      </c>
      <c r="B15" s="224"/>
      <c r="C15" s="213">
        <v>3000</v>
      </c>
      <c r="D15" s="224"/>
      <c r="E15" s="224"/>
      <c r="F15" s="224"/>
      <c r="G15" s="224"/>
    </row>
    <row r="16" spans="1:7" ht="12.75">
      <c r="A16" s="223">
        <v>66313</v>
      </c>
      <c r="B16" s="224"/>
      <c r="C16" s="224"/>
      <c r="D16" s="224"/>
      <c r="E16" s="224"/>
      <c r="F16" s="213">
        <v>900</v>
      </c>
      <c r="G16" s="224"/>
    </row>
    <row r="17" spans="1:7" ht="15.75" customHeight="1">
      <c r="A17" s="223">
        <v>66323</v>
      </c>
      <c r="B17" s="224"/>
      <c r="C17" s="224"/>
      <c r="D17" s="224"/>
      <c r="E17" s="224"/>
      <c r="F17" s="213">
        <v>1300</v>
      </c>
      <c r="G17" s="224"/>
    </row>
    <row r="18" spans="1:7" ht="12.75">
      <c r="A18" s="223">
        <v>67111</v>
      </c>
      <c r="B18" s="213">
        <v>307175</v>
      </c>
      <c r="C18" s="224"/>
      <c r="D18" s="224"/>
      <c r="E18" s="224"/>
      <c r="F18" s="224"/>
      <c r="G18" s="224"/>
    </row>
    <row r="19" spans="1:7" ht="13.5" customHeight="1">
      <c r="A19" s="227" t="s">
        <v>114</v>
      </c>
      <c r="B19" s="213">
        <v>54950</v>
      </c>
      <c r="C19" s="224"/>
      <c r="D19" s="224"/>
      <c r="E19" s="213">
        <v>36350</v>
      </c>
      <c r="F19" s="224"/>
      <c r="G19" s="224"/>
    </row>
    <row r="20" spans="1:7" ht="13.5" customHeight="1">
      <c r="A20" s="227" t="s">
        <v>119</v>
      </c>
      <c r="B20" s="224"/>
      <c r="C20" s="224"/>
      <c r="D20" s="224"/>
      <c r="E20" s="224"/>
      <c r="F20" s="224"/>
      <c r="G20" s="224"/>
    </row>
    <row r="21" spans="1:7" ht="13.5" customHeight="1">
      <c r="A21" s="227">
        <v>67121</v>
      </c>
      <c r="B21" s="213">
        <v>663</v>
      </c>
      <c r="C21" s="213"/>
      <c r="D21" s="213"/>
      <c r="E21" s="213"/>
      <c r="F21" s="213"/>
      <c r="G21" s="213"/>
    </row>
    <row r="22" spans="1:7" ht="13.5" customHeight="1">
      <c r="A22" s="227"/>
      <c r="B22" s="213"/>
      <c r="C22" s="213"/>
      <c r="D22" s="213"/>
      <c r="E22" s="213"/>
      <c r="F22" s="213"/>
      <c r="G22" s="213"/>
    </row>
    <row r="23" spans="1:7" ht="25.5">
      <c r="A23" s="228" t="s">
        <v>102</v>
      </c>
      <c r="B23" s="214">
        <f aca="true" t="shared" si="0" ref="B23:G23">SUM(B7:B21)</f>
        <v>362788</v>
      </c>
      <c r="C23" s="214">
        <f t="shared" si="0"/>
        <v>3000</v>
      </c>
      <c r="D23" s="214">
        <f t="shared" si="0"/>
        <v>97800</v>
      </c>
      <c r="E23" s="214">
        <f t="shared" si="0"/>
        <v>1684650</v>
      </c>
      <c r="F23" s="214">
        <f t="shared" si="0"/>
        <v>2200</v>
      </c>
      <c r="G23" s="213">
        <f t="shared" si="0"/>
        <v>4300</v>
      </c>
    </row>
    <row r="24" spans="1:7" ht="18.75" customHeight="1">
      <c r="A24" s="228" t="s">
        <v>187</v>
      </c>
      <c r="B24" s="214"/>
      <c r="C24" s="214"/>
      <c r="D24" s="214">
        <v>5000</v>
      </c>
      <c r="E24" s="214"/>
      <c r="F24" s="214"/>
      <c r="G24" s="213"/>
    </row>
    <row r="25" spans="1:7" ht="25.5">
      <c r="A25" s="228" t="s">
        <v>172</v>
      </c>
      <c r="B25" s="257">
        <f>B23+C23+D23+E23+F23+G23+D24</f>
        <v>2159738</v>
      </c>
      <c r="C25" s="257"/>
      <c r="D25" s="257"/>
      <c r="E25" s="257"/>
      <c r="F25" s="257"/>
      <c r="G25" s="257"/>
    </row>
    <row r="26" spans="1:7" ht="12.75">
      <c r="A26" s="172"/>
      <c r="B26" s="173"/>
      <c r="C26" s="173"/>
      <c r="D26" s="173"/>
      <c r="E26" s="173"/>
      <c r="F26" s="173"/>
      <c r="G26" s="173"/>
    </row>
    <row r="27" spans="1:7" ht="12.75">
      <c r="A27" s="172"/>
      <c r="B27" s="173"/>
      <c r="C27" s="173"/>
      <c r="D27" s="173"/>
      <c r="E27" s="173"/>
      <c r="F27" s="173"/>
      <c r="G27" s="173"/>
    </row>
    <row r="29" spans="1:7" ht="13.5" thickBot="1">
      <c r="A29" s="203"/>
      <c r="B29" s="204"/>
      <c r="C29" s="203"/>
      <c r="D29" s="205"/>
      <c r="E29" s="206"/>
      <c r="F29" s="35"/>
      <c r="G29" s="35"/>
    </row>
    <row r="30" spans="1:7" ht="26.25" thickBot="1">
      <c r="A30" s="207" t="s">
        <v>95</v>
      </c>
      <c r="B30" s="258" t="s">
        <v>183</v>
      </c>
      <c r="C30" s="259"/>
      <c r="D30" s="259"/>
      <c r="E30" s="259"/>
      <c r="F30" s="259"/>
      <c r="G30" s="259"/>
    </row>
    <row r="31" spans="1:7" ht="76.5">
      <c r="A31" s="78" t="s">
        <v>96</v>
      </c>
      <c r="B31" s="76" t="s">
        <v>97</v>
      </c>
      <c r="C31" s="77" t="s">
        <v>0</v>
      </c>
      <c r="D31" s="77" t="s">
        <v>98</v>
      </c>
      <c r="E31" s="77" t="s">
        <v>99</v>
      </c>
      <c r="F31" s="77" t="s">
        <v>100</v>
      </c>
      <c r="G31" s="77" t="s">
        <v>101</v>
      </c>
    </row>
    <row r="32" spans="1:7" ht="12.75">
      <c r="A32" s="223">
        <v>63</v>
      </c>
      <c r="B32" s="229"/>
      <c r="C32" s="230"/>
      <c r="D32" s="231"/>
      <c r="E32" s="229">
        <v>1648300</v>
      </c>
      <c r="F32" s="229"/>
      <c r="G32" s="229"/>
    </row>
    <row r="33" spans="1:7" ht="12.75">
      <c r="A33" s="223" t="s">
        <v>181</v>
      </c>
      <c r="B33" s="230"/>
      <c r="C33" s="232"/>
      <c r="D33" s="232"/>
      <c r="E33" s="232"/>
      <c r="F33" s="230"/>
      <c r="G33" s="230"/>
    </row>
    <row r="34" spans="1:7" ht="12.75">
      <c r="A34" s="223">
        <v>65</v>
      </c>
      <c r="B34" s="230"/>
      <c r="C34" s="232"/>
      <c r="D34" s="230">
        <v>97800</v>
      </c>
      <c r="E34" s="232"/>
      <c r="F34" s="230"/>
      <c r="G34" s="230">
        <v>4300</v>
      </c>
    </row>
    <row r="35" spans="1:7" ht="12.75">
      <c r="A35" s="223">
        <v>66</v>
      </c>
      <c r="B35" s="230"/>
      <c r="C35" s="230">
        <v>3000</v>
      </c>
      <c r="D35" s="232"/>
      <c r="E35" s="232"/>
      <c r="F35" s="230"/>
      <c r="G35" s="230"/>
    </row>
    <row r="36" spans="1:7" ht="12.75">
      <c r="A36" s="223" t="s">
        <v>182</v>
      </c>
      <c r="B36" s="233"/>
      <c r="C36" s="234"/>
      <c r="D36" s="234"/>
      <c r="E36" s="234"/>
      <c r="F36" s="233">
        <v>2200</v>
      </c>
      <c r="G36" s="230"/>
    </row>
    <row r="37" spans="1:7" ht="12.75">
      <c r="A37" s="223">
        <v>67</v>
      </c>
      <c r="B37" s="233">
        <v>362788</v>
      </c>
      <c r="C37" s="233"/>
      <c r="D37" s="233"/>
      <c r="E37" s="230">
        <v>36350</v>
      </c>
      <c r="F37" s="233"/>
      <c r="G37" s="230"/>
    </row>
    <row r="38" spans="1:7" ht="12.75">
      <c r="A38" s="223"/>
      <c r="B38" s="233"/>
      <c r="C38" s="233"/>
      <c r="D38" s="233"/>
      <c r="E38" s="234"/>
      <c r="F38" s="233"/>
      <c r="G38" s="230"/>
    </row>
    <row r="39" spans="1:7" ht="12.75">
      <c r="A39" s="235"/>
      <c r="B39" s="233"/>
      <c r="C39" s="233"/>
      <c r="D39" s="233"/>
      <c r="E39" s="233"/>
      <c r="F39" s="233"/>
      <c r="G39" s="233"/>
    </row>
    <row r="40" spans="1:7" ht="25.5">
      <c r="A40" s="228" t="s">
        <v>102</v>
      </c>
      <c r="B40" s="233">
        <f>B37</f>
        <v>362788</v>
      </c>
      <c r="C40" s="233">
        <f>C35</f>
        <v>3000</v>
      </c>
      <c r="D40" s="233">
        <f>D34</f>
        <v>97800</v>
      </c>
      <c r="E40" s="233">
        <f>E32+E37</f>
        <v>1684650</v>
      </c>
      <c r="F40" s="233">
        <f>F36</f>
        <v>2200</v>
      </c>
      <c r="G40" s="233">
        <f>G34</f>
        <v>4300</v>
      </c>
    </row>
    <row r="41" spans="1:7" ht="25.5">
      <c r="A41" s="228" t="s">
        <v>184</v>
      </c>
      <c r="B41" s="257">
        <f>B40+C40+D40+E40+F40+G40</f>
        <v>2154738</v>
      </c>
      <c r="C41" s="257"/>
      <c r="D41" s="257"/>
      <c r="E41" s="257"/>
      <c r="F41" s="257"/>
      <c r="G41" s="257"/>
    </row>
    <row r="42" spans="1:7" ht="12.75">
      <c r="A42" s="172"/>
      <c r="B42" s="173"/>
      <c r="C42" s="173"/>
      <c r="D42" s="173"/>
      <c r="E42" s="173"/>
      <c r="F42" s="173"/>
      <c r="G42" s="173"/>
    </row>
    <row r="43" spans="1:7" ht="12.75">
      <c r="A43" s="172"/>
      <c r="B43" s="173"/>
      <c r="C43" s="173"/>
      <c r="D43" s="173"/>
      <c r="E43" s="173"/>
      <c r="F43" s="173"/>
      <c r="G43" s="173"/>
    </row>
    <row r="44" spans="1:7" ht="12.75">
      <c r="A44" s="172"/>
      <c r="B44" s="173"/>
      <c r="C44" s="173"/>
      <c r="D44" s="173"/>
      <c r="E44" s="173"/>
      <c r="F44" s="173"/>
      <c r="G44" s="173"/>
    </row>
    <row r="45" spans="1:7" ht="12.75">
      <c r="A45" s="172"/>
      <c r="B45" s="173"/>
      <c r="C45" s="173"/>
      <c r="D45" s="173"/>
      <c r="E45" s="173"/>
      <c r="F45" s="173"/>
      <c r="G45" s="173"/>
    </row>
    <row r="46" spans="1:7" ht="13.5" thickBot="1">
      <c r="A46" s="209"/>
      <c r="B46" s="209"/>
      <c r="C46" s="209"/>
      <c r="D46" s="210"/>
      <c r="E46" s="211"/>
      <c r="F46" s="35"/>
      <c r="G46" s="35"/>
    </row>
    <row r="47" spans="1:7" ht="26.25" thickBot="1">
      <c r="A47" s="207" t="s">
        <v>95</v>
      </c>
      <c r="B47" s="258" t="s">
        <v>185</v>
      </c>
      <c r="C47" s="259"/>
      <c r="D47" s="259"/>
      <c r="E47" s="259"/>
      <c r="F47" s="259"/>
      <c r="G47" s="260"/>
    </row>
    <row r="48" spans="1:7" ht="76.5">
      <c r="A48" s="78" t="s">
        <v>96</v>
      </c>
      <c r="B48" s="76" t="s">
        <v>97</v>
      </c>
      <c r="C48" s="77" t="s">
        <v>0</v>
      </c>
      <c r="D48" s="77" t="s">
        <v>98</v>
      </c>
      <c r="E48" s="77" t="s">
        <v>99</v>
      </c>
      <c r="F48" s="77" t="s">
        <v>100</v>
      </c>
      <c r="G48" s="77" t="s">
        <v>101</v>
      </c>
    </row>
    <row r="49" spans="1:7" ht="12.75">
      <c r="A49" s="223">
        <v>63</v>
      </c>
      <c r="B49" s="229"/>
      <c r="C49" s="230"/>
      <c r="D49" s="231"/>
      <c r="E49" s="229">
        <v>1648300</v>
      </c>
      <c r="F49" s="229"/>
      <c r="G49" s="229"/>
    </row>
    <row r="50" spans="1:7" ht="12.75">
      <c r="A50" s="223" t="s">
        <v>181</v>
      </c>
      <c r="B50" s="230"/>
      <c r="C50" s="232"/>
      <c r="D50" s="232"/>
      <c r="E50" s="232"/>
      <c r="F50" s="230"/>
      <c r="G50" s="230"/>
    </row>
    <row r="51" spans="1:7" ht="12.75">
      <c r="A51" s="223">
        <v>65</v>
      </c>
      <c r="B51" s="230"/>
      <c r="C51" s="232"/>
      <c r="D51" s="230">
        <v>97800</v>
      </c>
      <c r="E51" s="232"/>
      <c r="F51" s="230"/>
      <c r="G51" s="230">
        <v>4300</v>
      </c>
    </row>
    <row r="52" spans="1:7" ht="12.75">
      <c r="A52" s="223">
        <v>66</v>
      </c>
      <c r="B52" s="230"/>
      <c r="C52" s="230">
        <v>3000</v>
      </c>
      <c r="D52" s="232"/>
      <c r="E52" s="232"/>
      <c r="F52" s="230"/>
      <c r="G52" s="230"/>
    </row>
    <row r="53" spans="1:7" ht="12.75">
      <c r="A53" s="223" t="s">
        <v>182</v>
      </c>
      <c r="B53" s="233"/>
      <c r="C53" s="234"/>
      <c r="D53" s="234"/>
      <c r="E53" s="234"/>
      <c r="F53" s="233">
        <v>2200</v>
      </c>
      <c r="G53" s="230"/>
    </row>
    <row r="54" spans="1:7" ht="12.75">
      <c r="A54" s="223">
        <v>67</v>
      </c>
      <c r="B54" s="233">
        <f>B37</f>
        <v>362788</v>
      </c>
      <c r="C54" s="233"/>
      <c r="D54" s="233"/>
      <c r="E54" s="230">
        <v>36350</v>
      </c>
      <c r="F54" s="233"/>
      <c r="G54" s="230"/>
    </row>
    <row r="55" spans="1:7" ht="12.75">
      <c r="A55" s="223"/>
      <c r="B55" s="233"/>
      <c r="C55" s="233"/>
      <c r="D55" s="233"/>
      <c r="E55" s="234"/>
      <c r="F55" s="233"/>
      <c r="G55" s="230"/>
    </row>
    <row r="56" spans="1:7" ht="12.75">
      <c r="A56" s="235"/>
      <c r="B56" s="233"/>
      <c r="C56" s="233"/>
      <c r="D56" s="233"/>
      <c r="E56" s="233"/>
      <c r="F56" s="233"/>
      <c r="G56" s="233"/>
    </row>
    <row r="57" spans="1:7" ht="26.25" thickBot="1">
      <c r="A57" s="212" t="s">
        <v>102</v>
      </c>
      <c r="B57" s="236">
        <f>B54</f>
        <v>362788</v>
      </c>
      <c r="C57" s="237">
        <f>C52</f>
        <v>3000</v>
      </c>
      <c r="D57" s="238">
        <f>D51</f>
        <v>97800</v>
      </c>
      <c r="E57" s="237">
        <f>E49+E54</f>
        <v>1684650</v>
      </c>
      <c r="F57" s="238">
        <f>F53</f>
        <v>2200</v>
      </c>
      <c r="G57" s="208">
        <f>G51</f>
        <v>4300</v>
      </c>
    </row>
    <row r="58" spans="1:7" ht="26.25" thickBot="1">
      <c r="A58" s="79" t="s">
        <v>186</v>
      </c>
      <c r="B58" s="252">
        <f>B57+C57+D57+E57+F57+G57</f>
        <v>2154738</v>
      </c>
      <c r="C58" s="253"/>
      <c r="D58" s="253"/>
      <c r="E58" s="253"/>
      <c r="F58" s="253"/>
      <c r="G58" s="254"/>
    </row>
    <row r="59" spans="1:7" ht="12.75">
      <c r="A59" s="46"/>
      <c r="B59" s="46"/>
      <c r="C59" s="46"/>
      <c r="D59" s="46"/>
      <c r="E59" s="46"/>
      <c r="F59" s="46"/>
      <c r="G59" s="46"/>
    </row>
    <row r="60" spans="1:7" ht="12.75">
      <c r="A60" s="46"/>
      <c r="B60" s="46"/>
      <c r="C60" s="46"/>
      <c r="D60" s="46"/>
      <c r="E60" s="46"/>
      <c r="F60" s="46"/>
      <c r="G60" s="46"/>
    </row>
  </sheetData>
  <sheetProtection/>
  <mergeCells count="7">
    <mergeCell ref="B58:G58"/>
    <mergeCell ref="A3:G3"/>
    <mergeCell ref="B5:G5"/>
    <mergeCell ref="B25:G25"/>
    <mergeCell ref="B30:G30"/>
    <mergeCell ref="B41:G41"/>
    <mergeCell ref="B47:G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4"/>
  <sheetViews>
    <sheetView zoomScalePageLayoutView="0" workbookViewId="0" topLeftCell="A1">
      <selection activeCell="M12" sqref="M12"/>
    </sheetView>
  </sheetViews>
  <sheetFormatPr defaultColWidth="9.140625" defaultRowHeight="12.75"/>
  <cols>
    <col min="6" max="6" width="16.140625" style="0" customWidth="1"/>
    <col min="7" max="7" width="13.57421875" style="0" customWidth="1"/>
    <col min="8" max="8" width="12.28125" style="0" customWidth="1"/>
  </cols>
  <sheetData>
    <row r="3" spans="1:8" ht="53.25" customHeight="1">
      <c r="A3" s="255" t="s">
        <v>180</v>
      </c>
      <c r="B3" s="255"/>
      <c r="C3" s="255"/>
      <c r="D3" s="255"/>
      <c r="E3" s="255"/>
      <c r="F3" s="255"/>
      <c r="G3" s="255"/>
      <c r="H3" s="255"/>
    </row>
    <row r="4" spans="1:8" ht="18">
      <c r="A4" s="255"/>
      <c r="B4" s="255"/>
      <c r="C4" s="255"/>
      <c r="D4" s="255"/>
      <c r="E4" s="255"/>
      <c r="F4" s="255"/>
      <c r="G4" s="273"/>
      <c r="H4" s="273"/>
    </row>
    <row r="5" spans="1:8" ht="18">
      <c r="A5" s="255"/>
      <c r="B5" s="255"/>
      <c r="C5" s="255"/>
      <c r="D5" s="255"/>
      <c r="E5" s="255"/>
      <c r="F5" s="255"/>
      <c r="G5" s="255"/>
      <c r="H5" s="268"/>
    </row>
    <row r="6" spans="1:8" ht="18">
      <c r="A6" s="175"/>
      <c r="B6" s="176"/>
      <c r="C6" s="176"/>
      <c r="D6" s="176"/>
      <c r="E6" s="176"/>
      <c r="F6" s="174"/>
      <c r="G6" s="174"/>
      <c r="H6" s="174"/>
    </row>
    <row r="7" spans="1:8" ht="39">
      <c r="A7" s="177"/>
      <c r="B7" s="178"/>
      <c r="C7" s="178"/>
      <c r="D7" s="179"/>
      <c r="E7" s="180"/>
      <c r="F7" s="181" t="s">
        <v>173</v>
      </c>
      <c r="G7" s="181" t="s">
        <v>174</v>
      </c>
      <c r="H7" s="182" t="s">
        <v>175</v>
      </c>
    </row>
    <row r="8" spans="1:8" ht="15.75">
      <c r="A8" s="261" t="s">
        <v>83</v>
      </c>
      <c r="B8" s="262"/>
      <c r="C8" s="262"/>
      <c r="D8" s="262"/>
      <c r="E8" s="266"/>
      <c r="F8" s="201">
        <v>2154738</v>
      </c>
      <c r="G8" s="184">
        <v>2154738</v>
      </c>
      <c r="H8" s="184">
        <f>G8</f>
        <v>2154738</v>
      </c>
    </row>
    <row r="9" spans="1:8" ht="15.75">
      <c r="A9" s="261" t="s">
        <v>84</v>
      </c>
      <c r="B9" s="262"/>
      <c r="C9" s="262"/>
      <c r="D9" s="262"/>
      <c r="E9" s="266"/>
      <c r="F9" s="201">
        <f>F8-F10</f>
        <v>2154738</v>
      </c>
      <c r="G9" s="184">
        <f>G8</f>
        <v>2154738</v>
      </c>
      <c r="H9" s="184">
        <f>H8</f>
        <v>2154738</v>
      </c>
    </row>
    <row r="10" spans="1:8" ht="15.75">
      <c r="A10" s="265" t="s">
        <v>85</v>
      </c>
      <c r="B10" s="266"/>
      <c r="C10" s="266"/>
      <c r="D10" s="266"/>
      <c r="E10" s="266"/>
      <c r="F10" s="201">
        <v>0</v>
      </c>
      <c r="G10" s="184">
        <v>0</v>
      </c>
      <c r="H10" s="184">
        <v>0</v>
      </c>
    </row>
    <row r="11" spans="1:8" ht="15.75">
      <c r="A11" s="74" t="s">
        <v>86</v>
      </c>
      <c r="B11" s="183"/>
      <c r="C11" s="183"/>
      <c r="D11" s="183"/>
      <c r="E11" s="183"/>
      <c r="F11" s="200">
        <v>2159738</v>
      </c>
      <c r="G11" s="184">
        <v>2154738</v>
      </c>
      <c r="H11" s="184">
        <f>G11</f>
        <v>2154738</v>
      </c>
    </row>
    <row r="12" spans="1:8" ht="15.75">
      <c r="A12" s="263" t="s">
        <v>87</v>
      </c>
      <c r="B12" s="262"/>
      <c r="C12" s="262"/>
      <c r="D12" s="262"/>
      <c r="E12" s="264"/>
      <c r="F12" s="202">
        <f>F11-F13</f>
        <v>2127375</v>
      </c>
      <c r="G12" s="185">
        <f>G11-G13</f>
        <v>2122375</v>
      </c>
      <c r="H12" s="185">
        <f>G12</f>
        <v>2122375</v>
      </c>
    </row>
    <row r="13" spans="1:8" ht="15.75">
      <c r="A13" s="265" t="s">
        <v>88</v>
      </c>
      <c r="B13" s="266"/>
      <c r="C13" s="266"/>
      <c r="D13" s="266"/>
      <c r="E13" s="266"/>
      <c r="F13" s="202">
        <v>32363</v>
      </c>
      <c r="G13" s="185">
        <v>32363</v>
      </c>
      <c r="H13" s="185">
        <f>G13</f>
        <v>32363</v>
      </c>
    </row>
    <row r="14" spans="1:8" ht="15.75">
      <c r="A14" s="263" t="s">
        <v>89</v>
      </c>
      <c r="B14" s="262"/>
      <c r="C14" s="262"/>
      <c r="D14" s="262"/>
      <c r="E14" s="262"/>
      <c r="F14" s="202">
        <f>F8-F11</f>
        <v>-5000</v>
      </c>
      <c r="G14" s="185">
        <v>0</v>
      </c>
      <c r="H14" s="185">
        <v>0</v>
      </c>
    </row>
    <row r="15" spans="1:8" ht="18">
      <c r="A15" s="255"/>
      <c r="B15" s="267"/>
      <c r="C15" s="267"/>
      <c r="D15" s="267"/>
      <c r="E15" s="267"/>
      <c r="F15" s="268"/>
      <c r="G15" s="268"/>
      <c r="H15" s="268"/>
    </row>
    <row r="16" spans="1:8" ht="39">
      <c r="A16" s="177"/>
      <c r="B16" s="178"/>
      <c r="C16" s="178"/>
      <c r="D16" s="179"/>
      <c r="E16" s="180"/>
      <c r="F16" s="181" t="s">
        <v>173</v>
      </c>
      <c r="G16" s="181" t="s">
        <v>174</v>
      </c>
      <c r="H16" s="182" t="s">
        <v>175</v>
      </c>
    </row>
    <row r="17" spans="1:8" ht="15.75">
      <c r="A17" s="269" t="s">
        <v>90</v>
      </c>
      <c r="B17" s="270"/>
      <c r="C17" s="270"/>
      <c r="D17" s="270"/>
      <c r="E17" s="271"/>
      <c r="F17" s="187">
        <f>F14</f>
        <v>-5000</v>
      </c>
      <c r="G17" s="188">
        <v>0</v>
      </c>
      <c r="H17" s="185">
        <v>0</v>
      </c>
    </row>
    <row r="18" spans="1:8" ht="18">
      <c r="A18" s="272"/>
      <c r="B18" s="267"/>
      <c r="C18" s="267"/>
      <c r="D18" s="267"/>
      <c r="E18" s="267"/>
      <c r="F18" s="268"/>
      <c r="G18" s="268"/>
      <c r="H18" s="268"/>
    </row>
    <row r="19" spans="1:8" ht="39">
      <c r="A19" s="177"/>
      <c r="B19" s="178"/>
      <c r="C19" s="178"/>
      <c r="D19" s="179"/>
      <c r="E19" s="180"/>
      <c r="F19" s="181" t="s">
        <v>173</v>
      </c>
      <c r="G19" s="181" t="s">
        <v>174</v>
      </c>
      <c r="H19" s="182" t="s">
        <v>175</v>
      </c>
    </row>
    <row r="20" spans="1:8" ht="15.75">
      <c r="A20" s="261" t="s">
        <v>91</v>
      </c>
      <c r="B20" s="262"/>
      <c r="C20" s="262"/>
      <c r="D20" s="262"/>
      <c r="E20" s="262"/>
      <c r="F20" s="184">
        <v>0</v>
      </c>
      <c r="G20" s="184">
        <v>0</v>
      </c>
      <c r="H20" s="184">
        <v>0</v>
      </c>
    </row>
    <row r="21" spans="1:8" ht="15.75">
      <c r="A21" s="261" t="s">
        <v>92</v>
      </c>
      <c r="B21" s="262"/>
      <c r="C21" s="262"/>
      <c r="D21" s="262"/>
      <c r="E21" s="262"/>
      <c r="F21" s="184">
        <v>0</v>
      </c>
      <c r="G21" s="184">
        <v>0</v>
      </c>
      <c r="H21" s="184">
        <v>0</v>
      </c>
    </row>
    <row r="22" spans="1:8" ht="15.75">
      <c r="A22" s="263" t="s">
        <v>93</v>
      </c>
      <c r="B22" s="262"/>
      <c r="C22" s="262"/>
      <c r="D22" s="262"/>
      <c r="E22" s="262"/>
      <c r="F22" s="184">
        <v>0</v>
      </c>
      <c r="G22" s="184">
        <v>0</v>
      </c>
      <c r="H22" s="184">
        <v>0</v>
      </c>
    </row>
    <row r="23" spans="1:8" ht="18">
      <c r="A23" s="180"/>
      <c r="B23" s="189"/>
      <c r="C23" s="186"/>
      <c r="D23" s="190"/>
      <c r="E23" s="189"/>
      <c r="F23" s="191"/>
      <c r="G23" s="191"/>
      <c r="H23" s="191"/>
    </row>
    <row r="24" spans="1:8" ht="15.75">
      <c r="A24" s="263" t="s">
        <v>94</v>
      </c>
      <c r="B24" s="262"/>
      <c r="C24" s="262"/>
      <c r="D24" s="262"/>
      <c r="E24" s="262"/>
      <c r="F24" s="184">
        <v>0</v>
      </c>
      <c r="G24" s="184">
        <f>SUM(G14,G17,G22)</f>
        <v>0</v>
      </c>
      <c r="H24" s="184">
        <f>SUM(H14,H17,H22)</f>
        <v>0</v>
      </c>
    </row>
  </sheetData>
  <sheetProtection/>
  <mergeCells count="16">
    <mergeCell ref="A3:H3"/>
    <mergeCell ref="A4:H4"/>
    <mergeCell ref="A5:H5"/>
    <mergeCell ref="A8:E8"/>
    <mergeCell ref="A9:E9"/>
    <mergeCell ref="A10:E10"/>
    <mergeCell ref="A20:E20"/>
    <mergeCell ref="A21:E21"/>
    <mergeCell ref="A22:E22"/>
    <mergeCell ref="A24:E24"/>
    <mergeCell ref="A12:E12"/>
    <mergeCell ref="A13:E13"/>
    <mergeCell ref="A14:E14"/>
    <mergeCell ref="A15:H15"/>
    <mergeCell ref="A17:E17"/>
    <mergeCell ref="A18:H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Računovodstvo</cp:lastModifiedBy>
  <cp:lastPrinted>2023-12-14T09:01:51Z</cp:lastPrinted>
  <dcterms:created xsi:type="dcterms:W3CDTF">1996-10-14T23:33:28Z</dcterms:created>
  <dcterms:modified xsi:type="dcterms:W3CDTF">2024-01-10T07:01:28Z</dcterms:modified>
  <cp:category/>
  <cp:version/>
  <cp:contentType/>
  <cp:contentStatus/>
</cp:coreProperties>
</file>